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insserv-my.sharepoint.com/personal/lviales_insservicios_com/Documents/Equipo lviales/01 - INS Servicios/03 - INS Servicios 2021/02-Proveeduría/1-Plan de compras 2021/Plan de Compras 2022/"/>
    </mc:Choice>
  </mc:AlternateContent>
  <xr:revisionPtr revIDLastSave="1613" documentId="8_{24B90CE0-B5A1-41E6-ACE1-F413EBDB1543}" xr6:coauthVersionLast="46" xr6:coauthVersionMax="46" xr10:uidLastSave="{3DDB3B3A-1E42-4015-8527-7920EB3506FB}"/>
  <bookViews>
    <workbookView xWindow="-110" yWindow="-110" windowWidth="19420" windowHeight="10420" xr2:uid="{99E07BA7-02DF-4D03-8D9E-0D9B3458C49A}"/>
  </bookViews>
  <sheets>
    <sheet name="Plan de Compras 2022" sheetId="1" r:id="rId1"/>
  </sheets>
  <definedNames>
    <definedName name="_xlnm._FilterDatabase" localSheetId="0" hidden="1">'Plan de Compras 2022'!$A$9:$I$9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6" i="1" l="1"/>
  <c r="H257" i="1" l="1"/>
  <c r="H64" i="1"/>
  <c r="H225" i="1"/>
  <c r="H181" i="1"/>
  <c r="H228" i="1"/>
  <c r="H221" i="1"/>
  <c r="H207" i="1"/>
  <c r="H243" i="1"/>
  <c r="H248" i="1"/>
  <c r="H250" i="1"/>
  <c r="H254" i="1"/>
  <c r="H145" i="1"/>
  <c r="H112" i="1"/>
  <c r="H109" i="1"/>
  <c r="H113" i="1"/>
  <c r="H108" i="1"/>
  <c r="H38" i="1"/>
  <c r="H90" i="1"/>
  <c r="H50" i="1"/>
  <c r="H40" i="1"/>
  <c r="H31" i="1"/>
  <c r="H15" i="1"/>
  <c r="H120" i="1"/>
  <c r="H153" i="1"/>
  <c r="H142" i="1"/>
  <c r="H117" i="1"/>
  <c r="H25" i="1"/>
  <c r="H211" i="1"/>
  <c r="H217" i="1"/>
  <c r="H167" i="1"/>
  <c r="H41" i="1" l="1"/>
  <c r="H103" i="1"/>
  <c r="H101" i="1"/>
  <c r="H42" i="1"/>
  <c r="H216" i="1"/>
  <c r="H240" i="1"/>
  <c r="H233" i="1"/>
  <c r="H223" i="1"/>
  <c r="H219" i="1"/>
  <c r="H24" i="1"/>
  <c r="H212" i="1"/>
  <c r="H119" i="1"/>
  <c r="H210" i="1"/>
</calcChain>
</file>

<file path=xl/sharedStrings.xml><?xml version="1.0" encoding="utf-8"?>
<sst xmlns="http://schemas.openxmlformats.org/spreadsheetml/2006/main" count="1680" uniqueCount="397">
  <si>
    <t>Código de clasificación SICOP</t>
  </si>
  <si>
    <t>Subpartida / Objeto Gasto</t>
  </si>
  <si>
    <t>Unidad de medida</t>
  </si>
  <si>
    <t>Cantidad</t>
  </si>
  <si>
    <t>ID Centro de Costos</t>
  </si>
  <si>
    <t>1 SERVICIOS</t>
  </si>
  <si>
    <t>1.01 ALQUILERES</t>
  </si>
  <si>
    <t>1.01.01 Alquiler de edificios, locales y terrenos</t>
  </si>
  <si>
    <t>1.01.03 Alquiler de equipo de cómputo</t>
  </si>
  <si>
    <t>1.01.04 Alquiler de equipo y derechos para telecomunicaciones</t>
  </si>
  <si>
    <t>1.01.99 Otros alquileres</t>
  </si>
  <si>
    <t>1.02 SERVICIOS BÁSICOS</t>
  </si>
  <si>
    <t>1.02.01 Servicio de agua y alcantarillado</t>
  </si>
  <si>
    <t>1.02.02 Servicio de energía eléctrica</t>
  </si>
  <si>
    <t>1.02.03 Servicio de correo</t>
  </si>
  <si>
    <t>1.02.04 Servicio de telecomunicaciones</t>
  </si>
  <si>
    <t>1.02.99 Otros servicios básicos</t>
  </si>
  <si>
    <t>1.03 SERVICIOS COMERCIALES Y FINANCIEROS</t>
  </si>
  <si>
    <t>1.03.01 Información</t>
  </si>
  <si>
    <t>1.03.02 Publicidad y propaganda</t>
  </si>
  <si>
    <t>1.03.03 Impresión, encuadernación y otros</t>
  </si>
  <si>
    <t>1.03.04 Transporte de bienes</t>
  </si>
  <si>
    <t>1.03.05 Servicios aduaneros</t>
  </si>
  <si>
    <t>1.03.06 Comisiones y gastos por servicios financieros y comerciales</t>
  </si>
  <si>
    <t>1.03.07 Servicios de tecnologías de información</t>
  </si>
  <si>
    <t>1.04 SERVICIOS DE GESTIÓN Y APOYO</t>
  </si>
  <si>
    <t>1.04.01 Servicios en ciencias de la salud</t>
  </si>
  <si>
    <t>1.04.02 Servicios jurídicos</t>
  </si>
  <si>
    <t>1.04.03 Servicios de ingeniería y arquitectura</t>
  </si>
  <si>
    <t>1.04.04 Servicios en ciencias económicas y sociales</t>
  </si>
  <si>
    <t>1.04.05 Servicios informáticos</t>
  </si>
  <si>
    <t>1.04.06 Servicios generales</t>
  </si>
  <si>
    <t>1.04.99 Otros servicios de gestión y apoyo</t>
  </si>
  <si>
    <t>1.05 GASTOS DE VIAJE Y DE TRANSPORTE</t>
  </si>
  <si>
    <t>1.05.01 Transporte dentro del país</t>
  </si>
  <si>
    <t>1.05.02 Viáticos dentro del país</t>
  </si>
  <si>
    <t>1.05.03 Transporte en el exterior</t>
  </si>
  <si>
    <t>1.05.04 Viáticos en el exterior</t>
  </si>
  <si>
    <t>1.06 SEGUROS, REASEGUROS Y OTRAS OBLIGACIONES</t>
  </si>
  <si>
    <t>1.06.01 Seguros</t>
  </si>
  <si>
    <t>1.06.02 Reaseguros</t>
  </si>
  <si>
    <t>1.06.03 Obligaciones por contratos de seguros</t>
  </si>
  <si>
    <t>1.07 CAPACITACIÓN Y PROTOCOLO</t>
  </si>
  <si>
    <t>1.07.01 Actividades de capacitación</t>
  </si>
  <si>
    <t>1.07.02 Actividades protocolarias y sociales</t>
  </si>
  <si>
    <t>1.07.03 Gastos de representación institucional</t>
  </si>
  <si>
    <t>1.08 MANTENIMIENTO Y REPARACIÓN</t>
  </si>
  <si>
    <t>1.08.01 Mantenimiento de edificios, locales y terrenos</t>
  </si>
  <si>
    <t>1.08.02 Mantenimiento de vías de comunicación</t>
  </si>
  <si>
    <t>1.08.03 Mantenimiento de instalaciones y otras obras</t>
  </si>
  <si>
    <t>1.08.05 Mantenimiento y reparación de equipo de transporte</t>
  </si>
  <si>
    <t>1.08.06 Mantenimiento y reparación de equipo de comunicación</t>
  </si>
  <si>
    <t>1.08.08 Mantenimiento y reparación de equipo de cómputo y sistemas de información</t>
  </si>
  <si>
    <t>1.09 IMPUESTOS</t>
  </si>
  <si>
    <t>1.09.01 Impuestos sobre ingresos y utilidades</t>
  </si>
  <si>
    <t>1.09.02 Impuestos sobre la propiedad de bienes inmuebles</t>
  </si>
  <si>
    <t>1.09.03 Impuestos de patentes</t>
  </si>
  <si>
    <t>1.09.99 Otros impuestos</t>
  </si>
  <si>
    <t>1.99 SERVICIOS DIVERSOS</t>
  </si>
  <si>
    <t>1.99.01 Servicios de regulación</t>
  </si>
  <si>
    <t>1.99.02 Intereses moratorios y multas</t>
  </si>
  <si>
    <t>1.99.03 Gastos de oficinas en el exterior</t>
  </si>
  <si>
    <t>1.99.04 Gastos de misiones especiales en el exterior</t>
  </si>
  <si>
    <t>1.99.05 Deducibles</t>
  </si>
  <si>
    <t>1.99.99 Otros servicios no especificados</t>
  </si>
  <si>
    <t>2 MATERIALES Y SUMINISTROS</t>
  </si>
  <si>
    <t>2 .01 PRODUCTOS QUÍMICOS Y CONEXOS</t>
  </si>
  <si>
    <t>2.01.01 Combustibles y lubricantes</t>
  </si>
  <si>
    <t>2.01.02 Productos farmacéuticos y medicinales</t>
  </si>
  <si>
    <t>2.01.03 Productos veterinarios</t>
  </si>
  <si>
    <t>2.01.04 Tintas, pinturas y diluyentes</t>
  </si>
  <si>
    <t>2.01.99 Otros productos químicos y conexos</t>
  </si>
  <si>
    <t>2.02 ALIMENTOS Y PRODUCTOS AGROPECUARIOS</t>
  </si>
  <si>
    <t>2.02.01 Productos pecuarios y otras especies</t>
  </si>
  <si>
    <t>2.02.02 Productos agroforestales</t>
  </si>
  <si>
    <t>2.02.03 Alimentos y bebidas</t>
  </si>
  <si>
    <t>2.03 MATERIALES Y PRODUCTOS DE USO EN LA CONSTRUCCIÓN Y MANTENIMIENTO</t>
  </si>
  <si>
    <t>Semestre que se iniciará la compra</t>
  </si>
  <si>
    <t>2.03.01 Materiales y productos metálicos</t>
  </si>
  <si>
    <t>2.03.02 Materiales y productos minerales y asfálticos</t>
  </si>
  <si>
    <t>2.03.03 Madera y sus derivados</t>
  </si>
  <si>
    <t>2.03.04 Materiales y productos eléctricos, telefónicos y de cómputo</t>
  </si>
  <si>
    <t>2.03.05 Materiales y productos de vidrio</t>
  </si>
  <si>
    <t>2.03.06 Materiales y productos de plástico</t>
  </si>
  <si>
    <t>2.03.99 Otros materiales y productos de uso en la construcción y mantenimiento</t>
  </si>
  <si>
    <t>2.04 HERRAMIENTAS, REPUESTOS Y ACCESORIOS</t>
  </si>
  <si>
    <t>2.04.01 Herramientas e instrumentos</t>
  </si>
  <si>
    <t>2.04.02 Repuestos y accesorios</t>
  </si>
  <si>
    <t>2.05 BIENES PARA LA PRODUCCIÓN Y COMERCIALIZACIÓN</t>
  </si>
  <si>
    <t>2.05.01 Materia prima</t>
  </si>
  <si>
    <t>2.05.02 Productos terminados</t>
  </si>
  <si>
    <t>2.05.03 Energía eléctrica</t>
  </si>
  <si>
    <t>2.05.99 Otros bienes para la producción y comercialización</t>
  </si>
  <si>
    <t>2.99 ÚTILES, MATERIALES Y SUMINISTROS DIVERSOS</t>
  </si>
  <si>
    <t>2.99.01 Útiles y materiales de oficina y cómputo</t>
  </si>
  <si>
    <t>2.99.02 Útiles y materiales médico, hospitalario y de investigación</t>
  </si>
  <si>
    <t>2.99.03 Productos de papel, cartón e impresos</t>
  </si>
  <si>
    <t>2.99.04 Textiles y vestuario</t>
  </si>
  <si>
    <t>2.99.05 Útiles y materiales de limpieza</t>
  </si>
  <si>
    <t>2.99.06 Útiles y materiales de resguardo y seguridad</t>
  </si>
  <si>
    <t>2.99.07 Útiles y materiales de cocina y comedor</t>
  </si>
  <si>
    <t>2.99.99 Otros útiles, materiales y suministros diversos</t>
  </si>
  <si>
    <t>5 BIENES DURADEROS</t>
  </si>
  <si>
    <t>5.01 MAQUINARIA, EQUIPO Y MOBILIARIO</t>
  </si>
  <si>
    <t>5.01.01 Maquinaria y equipo para la producción</t>
  </si>
  <si>
    <t>5.01.02 Equipo de transporte</t>
  </si>
  <si>
    <t>5.01.03 Equipo de comunicación</t>
  </si>
  <si>
    <t>5.01.04 Equipo y mobiliario de oficina</t>
  </si>
  <si>
    <t>5.01.05 Equipo de cómputo</t>
  </si>
  <si>
    <t>5.01.06 Equipo sanitario, de laboratorio e investigación</t>
  </si>
  <si>
    <t>5.01.07 Equipo y mobiliario educacional, deportivo y recreativo</t>
  </si>
  <si>
    <t>5.01.99 Maquinaria, equipo y mobiliario diverso</t>
  </si>
  <si>
    <t>5.99 BIENES DURADEROS DIVERSOS</t>
  </si>
  <si>
    <t>5.99.03 Bienes intangibles</t>
  </si>
  <si>
    <t>Descripción del objeto</t>
  </si>
  <si>
    <t>1.08.04 Mantenimiento y reparación de maquinaria y equipo de producción</t>
  </si>
  <si>
    <t>Fuente de financiamiento</t>
  </si>
  <si>
    <t xml:space="preserve">  Monto presupuestado ¢ </t>
  </si>
  <si>
    <t xml:space="preserve">1.01.02 Alquiler de maquinaria, equipo y mobiliario </t>
  </si>
  <si>
    <t>INS SERVICIOS S.A.
PROGRAMA DE ADQUISICIONES CONSOLIDADO
PROYECTADO PARA EL 2022</t>
  </si>
  <si>
    <t>Publicación en el Diario Oficial La Gaceta</t>
  </si>
  <si>
    <t>81112001</t>
  </si>
  <si>
    <t>Servicio de suscripción anual plataforma digital GPAX</t>
  </si>
  <si>
    <t>Asesoria y consultas legales con referencia a estudios contemplados en la planificación</t>
  </si>
  <si>
    <t>841116</t>
  </si>
  <si>
    <t>Apoyo tecnico profesional en la gestión de Auditoría Interna</t>
  </si>
  <si>
    <t>Servicio de capacitación</t>
  </si>
  <si>
    <t>I y II Semestre</t>
  </si>
  <si>
    <t>4321</t>
  </si>
  <si>
    <t>Equipo electronico (mouse, teclados, cables para computadoras, etc)</t>
  </si>
  <si>
    <t>varios</t>
  </si>
  <si>
    <t xml:space="preserve">Alquiler licencias office E3, E1, SAP INS Servicios ERP, IDEA, Aranda Metrix y Proyectos Informaticos </t>
  </si>
  <si>
    <t>Impresiones, copias</t>
  </si>
  <si>
    <t>Alquiler sala (entrega de certificación ISO)</t>
  </si>
  <si>
    <t>Alquiler lugar (planificación estratégica)</t>
  </si>
  <si>
    <t>Alquiler plantas ornamentales</t>
  </si>
  <si>
    <t xml:space="preserve">Aplicaciones en línea (canva.com, draw.io, mind map) </t>
  </si>
  <si>
    <t>Consultoría planificación estratégica</t>
  </si>
  <si>
    <t>Mensajería</t>
  </si>
  <si>
    <t xml:space="preserve">Pre- Auditoría G35 </t>
  </si>
  <si>
    <t>Auditoría Certificaciones Integración de Norma ISO 9001 y G35</t>
  </si>
  <si>
    <t>Taxis, peajes y pasajes</t>
  </si>
  <si>
    <t>Alimentación, hospedajes, parqueos</t>
  </si>
  <si>
    <t>Team Building</t>
  </si>
  <si>
    <t>Alimentación sesión compartiendo la excelencia</t>
  </si>
  <si>
    <t>Alquiler sala (compartiendo la excelencia)</t>
  </si>
  <si>
    <t>Mantenimiento sistemas</t>
  </si>
  <si>
    <t>Alimentación Planificación Estratégica</t>
  </si>
  <si>
    <t>Cables, extensiones, otros</t>
  </si>
  <si>
    <t>Bases para Laptop</t>
  </si>
  <si>
    <t>Mouse Inalámbricos</t>
  </si>
  <si>
    <t>Mouse Pads</t>
  </si>
  <si>
    <t>Diademas</t>
  </si>
  <si>
    <t>Toner</t>
  </si>
  <si>
    <t>Papel periódico, Papelería, libro electrónico (normas)</t>
  </si>
  <si>
    <t>Baterías y otros suministros</t>
  </si>
  <si>
    <t>Portátil</t>
  </si>
  <si>
    <t>Alquiler Licencia Encuestas (Survey Monkey)</t>
  </si>
  <si>
    <t>Alquiler Licencia ISOTOOLS</t>
  </si>
  <si>
    <t>Alquiler licencia Project</t>
  </si>
  <si>
    <t>Rótulos Magnéticos</t>
  </si>
  <si>
    <t>44101706-43191609</t>
  </si>
  <si>
    <t>511032-511036-511037-511056-511057-511058-511064</t>
  </si>
  <si>
    <t>Unidad Imagen-Headsets</t>
  </si>
  <si>
    <t>Cajas Empaque de Carton</t>
  </si>
  <si>
    <t>53101802-53102505-53101899</t>
  </si>
  <si>
    <t>511032-511036-511064</t>
  </si>
  <si>
    <t>Capas-Paraguas-Jacket</t>
  </si>
  <si>
    <t>46181505-46181705-31201516</t>
  </si>
  <si>
    <t>Kilometraje</t>
  </si>
  <si>
    <t>Alquiler Centro Datos</t>
  </si>
  <si>
    <t>Alquier de Servidores en la Nube</t>
  </si>
  <si>
    <t>Enlace de Fibra INS</t>
  </si>
  <si>
    <t>Alquiler planes celular /  tabletas MIFI</t>
  </si>
  <si>
    <t>Alquiler espacio nube Amazon</t>
  </si>
  <si>
    <t>Alquiler espacio nube - Motores de búsqueda</t>
  </si>
  <si>
    <t>Alquiler espacio nube - Certificado seguridad SSL/TLS GlobalSIgn</t>
  </si>
  <si>
    <t>Servicio SAS</t>
  </si>
  <si>
    <t>Servicio de instalación de SAP y traslado de llave SAP en caso de activación de continuidad de negocio</t>
  </si>
  <si>
    <t>Compra de tiquetes aéreos</t>
  </si>
  <si>
    <t>511008-511078-511086-511100-511102-511104-511105-511125-511126-511128-511129-511130-511132-511133</t>
  </si>
  <si>
    <t>Póliza Fidelidad</t>
  </si>
  <si>
    <t>Póliza Responsabilidad Civil</t>
  </si>
  <si>
    <t>Viajes al exterior (incluye boletos, viaticos y entradas a los eventos de capacitación)</t>
  </si>
  <si>
    <t>Mantenimiento sistemas ERP</t>
  </si>
  <si>
    <t>Mantenimiento UPS</t>
  </si>
  <si>
    <t>Mantenimiento y Reparación de Equipo de Computo</t>
  </si>
  <si>
    <t>Especies fiscales</t>
  </si>
  <si>
    <t>Mouse, reclados, regletas, adaptadores, discos duros, cables</t>
  </si>
  <si>
    <t>Desatornilladores, probadores electricos, otros</t>
  </si>
  <si>
    <t>Repuestos para computadoras</t>
  </si>
  <si>
    <t>511117-511008</t>
  </si>
  <si>
    <t>Libros electrónicos</t>
  </si>
  <si>
    <t>Suministros de limpieza equipo cómputo</t>
  </si>
  <si>
    <t>Zapatos de seguridad</t>
  </si>
  <si>
    <t>43231512</t>
  </si>
  <si>
    <t>Alquiler de licencia Software DB PowerStudio Server IDERA</t>
  </si>
  <si>
    <t>Alquiler licencia análisis bases datos Institucionales</t>
  </si>
  <si>
    <t>Alquiler licencia GOOGLE</t>
  </si>
  <si>
    <t>Alquiler licencia oficios Institucionales (DevExpress)</t>
  </si>
  <si>
    <t>Alquiler licencia para Desarrollo Móvil (Apple)</t>
  </si>
  <si>
    <t>Alquiler licencia Proyecto RFID (control de activos)</t>
  </si>
  <si>
    <t>Alquiler licencia Sharegate</t>
  </si>
  <si>
    <t>Alquiler licencia SSL Repuestos</t>
  </si>
  <si>
    <t>Alquiler licencia SUSE</t>
  </si>
  <si>
    <t>Alquiler licencia UIPATH (RPA)</t>
  </si>
  <si>
    <t>Alquiler licencias antivirus (End Point)</t>
  </si>
  <si>
    <t>Alquiler licencias CISCO Umbrella</t>
  </si>
  <si>
    <t>Alquiler de Licencias PostMan para Apps</t>
  </si>
  <si>
    <t>Alquiler Licencia GitHub para Desarrolladores</t>
  </si>
  <si>
    <t>Alquiler licencias Office 365</t>
  </si>
  <si>
    <t xml:space="preserve">Alquiler Licencias Oficios ( Telerik ) </t>
  </si>
  <si>
    <t>AMTZ LIC ZD 1206</t>
  </si>
  <si>
    <t>Alquiler Licencias Desarrollo Apps</t>
  </si>
  <si>
    <t>Alquiler licencias RPA</t>
  </si>
  <si>
    <t>Alquiler licencias SAP</t>
  </si>
  <si>
    <t>Alquiler licencias Whatsapp/Facebook</t>
  </si>
  <si>
    <t>Desarrollo de Proyectos Informáticos</t>
  </si>
  <si>
    <t>Soporte Digital Access (mantenimiento licencias SAP)</t>
  </si>
  <si>
    <t>Suscripción a medios de información</t>
  </si>
  <si>
    <t>Encuadernación libros de actas físicos, fotocopias y otros</t>
  </si>
  <si>
    <t>x</t>
  </si>
  <si>
    <t>Licencia Suscripción OCR</t>
  </si>
  <si>
    <t>Licencia de software de identificación de personas</t>
  </si>
  <si>
    <t>Suscripción OCR</t>
  </si>
  <si>
    <t>Material complementario para actividades</t>
  </si>
  <si>
    <t>Timbres fiscales para Asesoría Legal</t>
  </si>
  <si>
    <t>Alimentación para reuniones Gerencia General</t>
  </si>
  <si>
    <t>Suministros de oficina, toner y accesorios cómputo</t>
  </si>
  <si>
    <t>Café, té, galletas, azúcar, edulcorante</t>
  </si>
  <si>
    <t>Jabón, esponja, aromatizante y otros</t>
  </si>
  <si>
    <t>Alquiler de mobiliario para actividades de capacitación</t>
  </si>
  <si>
    <t>Alquiler de salas para capacitación</t>
  </si>
  <si>
    <t>Alquiler de sala para SOA</t>
  </si>
  <si>
    <t>Plan celular</t>
  </si>
  <si>
    <t>Rotulación e impresión de materiales</t>
  </si>
  <si>
    <t>Impresiones y copias</t>
  </si>
  <si>
    <t>Suscripción aplicaciones para Ipad (Ilustraciones, editor de video, grabar video)</t>
  </si>
  <si>
    <t>Servicio de salud - Campañas de salud</t>
  </si>
  <si>
    <t>Servicio de salud - Consultorio médico</t>
  </si>
  <si>
    <t>Contratación de ente certificador Sistema de Gestión Carbono Neutralidad</t>
  </si>
  <si>
    <t>Estudio salarial</t>
  </si>
  <si>
    <t>Encuesta Salarial SEIS</t>
  </si>
  <si>
    <t>Asesoría profesional en Inducción virtualizada</t>
  </si>
  <si>
    <t>Pago a proveedor intermediario (Promocionales)</t>
  </si>
  <si>
    <t>Instalación vinil en vidrios</t>
  </si>
  <si>
    <t>Transporte voluntariado</t>
  </si>
  <si>
    <t>Compras de capacitaciones según plan anual</t>
  </si>
  <si>
    <t>Estretegia Team Building</t>
  </si>
  <si>
    <t>Servicio de transporte quinquenio</t>
  </si>
  <si>
    <t>Servicio de alquiler de salón para quinquenio</t>
  </si>
  <si>
    <t>Servicios de Decoración Dias Festivos</t>
  </si>
  <si>
    <t>Servicio de Decoración Navideña</t>
  </si>
  <si>
    <t>Alimentación actividad de cierre de año</t>
  </si>
  <si>
    <t>Actividad entrega de resultados Anuales</t>
  </si>
  <si>
    <t>Alquiler de sillas actividad de cierre de año</t>
  </si>
  <si>
    <t>Productos de botiquín</t>
  </si>
  <si>
    <t>43211802</t>
  </si>
  <si>
    <t>Disco duro (estado sólido)</t>
  </si>
  <si>
    <t>Compra de memoria RAM</t>
  </si>
  <si>
    <t>Micrófonos de Solapa (inalámbricos)</t>
  </si>
  <si>
    <t>Trípode</t>
  </si>
  <si>
    <t>Teclado Apple (inalámbrico) Magic Keyboard</t>
  </si>
  <si>
    <t>Mouse Pad</t>
  </si>
  <si>
    <t>Bases de portátil</t>
  </si>
  <si>
    <t>Toner, unidad de imagen</t>
  </si>
  <si>
    <t>Cintas y porta carnet</t>
  </si>
  <si>
    <t>Camisetas y gorras de voluntariado</t>
  </si>
  <si>
    <t>Bolsos de tela</t>
  </si>
  <si>
    <t>Rotulación y equipo de seguridad</t>
  </si>
  <si>
    <t>Chalecos de seguridad</t>
  </si>
  <si>
    <t>Ipad Pro11 M1 (lápiz, teclado)</t>
  </si>
  <si>
    <t>Alquiler licencia Banco de fotos</t>
  </si>
  <si>
    <t>Alquiler licencia Creative Cloud</t>
  </si>
  <si>
    <t>Alquiler licencia Sparkol</t>
  </si>
  <si>
    <t>Renovación de licencia de Software ACSENDO para INS Servicios</t>
  </si>
  <si>
    <t>Renovación de licencia de Acsendo para servicios de Gestión de Talento Humano para Grupo INS</t>
  </si>
  <si>
    <t>Compra licencia Equifax</t>
  </si>
  <si>
    <t>Compra licencia TIMS International</t>
  </si>
  <si>
    <t>Licencias Sap Success Factor</t>
  </si>
  <si>
    <t>Licencia Genially</t>
  </si>
  <si>
    <t>511117-511008-511165</t>
  </si>
  <si>
    <t>Master Lex</t>
  </si>
  <si>
    <t>Servicios jurídicos</t>
  </si>
  <si>
    <t>Certificaciones Registro</t>
  </si>
  <si>
    <t>511117-511165</t>
  </si>
  <si>
    <t>Kit de mantenimiento de la impresora</t>
  </si>
  <si>
    <t>Póliza de riesgos del trabajo</t>
  </si>
  <si>
    <t>Póliza de equipo electrónico</t>
  </si>
  <si>
    <t>Alquiler celular e internet a colaboradores</t>
  </si>
  <si>
    <t>511117-511086-511165-511032</t>
  </si>
  <si>
    <t>Encomiendas</t>
  </si>
  <si>
    <t>Bloqueadores</t>
  </si>
  <si>
    <t>511007-511032</t>
  </si>
  <si>
    <t>511032-511056-511032</t>
  </si>
  <si>
    <t>Rodilleras - Casco - Cinta reflectiva</t>
  </si>
  <si>
    <t>511032-511036-511064-511032</t>
  </si>
  <si>
    <t>Sillas giratorias</t>
  </si>
  <si>
    <t>511002-511055</t>
  </si>
  <si>
    <t>511098-511032-511172</t>
  </si>
  <si>
    <t>Mantenimiento APP</t>
  </si>
  <si>
    <t>Capacitación proveedores</t>
  </si>
  <si>
    <t>Materiales publicitarios para proveedores</t>
  </si>
  <si>
    <t>511117-511008-511078-511086-511100-511102-511104-511105-511125-511126-511128-511129-511130-511132-511133-511165-511032-511172-511036-511037-511055-511056-511057-511058-511064</t>
  </si>
  <si>
    <t>511117-511008-511078-511086-511100-511102-511104-511105-511125-511126-511128-511129-511130-511132-511133-511165-511002-511032-511172-511064-511060-511058-511057-511056-511055-511037-511036</t>
  </si>
  <si>
    <t>511172-511036</t>
  </si>
  <si>
    <t>511032-511064</t>
  </si>
  <si>
    <t>511117-511064</t>
  </si>
  <si>
    <t>511050-511064</t>
  </si>
  <si>
    <t>511117-511036</t>
  </si>
  <si>
    <t>511008-511078-511086-511100-511102-511104-511105-511125-511126-511128-511129-511130-511132-511133-511165-511032-511064-511036</t>
  </si>
  <si>
    <t>511117-511165-511055</t>
  </si>
  <si>
    <t>511008-511086-511100-511104-511105-511032-511172-511064-511037-511079</t>
  </si>
  <si>
    <t>511118-511079</t>
  </si>
  <si>
    <t>511036-511037-511079</t>
  </si>
  <si>
    <t>511032-511079</t>
  </si>
  <si>
    <t>511117-511086-511079</t>
  </si>
  <si>
    <t>Auditoría Externa</t>
  </si>
  <si>
    <t>Estudios Precios de Transferencia</t>
  </si>
  <si>
    <t>Consultoría Contable</t>
  </si>
  <si>
    <t>Impuesto sobre utilidades</t>
  </si>
  <si>
    <t>Impuesto Sociedades Anónimas</t>
  </si>
  <si>
    <t>Decoración</t>
  </si>
  <si>
    <t>Plataforma SICOP</t>
  </si>
  <si>
    <t>Alquiler de oficina y bodegas</t>
  </si>
  <si>
    <t>Alquiler equipos INS</t>
  </si>
  <si>
    <t>Alquiler filtros orinales, aromatizantes, otros</t>
  </si>
  <si>
    <t>Servicio de agua</t>
  </si>
  <si>
    <t>Servicio de electricidad</t>
  </si>
  <si>
    <t>Servicio telefonico</t>
  </si>
  <si>
    <t>Recolección de residuos (desechos)</t>
  </si>
  <si>
    <t>Traslado de bienes</t>
  </si>
  <si>
    <t>Servicio CPA</t>
  </si>
  <si>
    <t>Servicio de vigilancia</t>
  </si>
  <si>
    <t>Consultoría Presupuesto</t>
  </si>
  <si>
    <t>Intereses moratorios y multas</t>
  </si>
  <si>
    <t>511002-511045</t>
  </si>
  <si>
    <t>511008-511078-511086-511100-511102-511104-511105-511125-511126-511128-511129-511130-511132-511133-511045</t>
  </si>
  <si>
    <t>Póliza Incendio</t>
  </si>
  <si>
    <t>Póliza Valores en Tránsito</t>
  </si>
  <si>
    <t>Mantenimiento del edificio</t>
  </si>
  <si>
    <t>Servicio</t>
  </si>
  <si>
    <t>Mantenimiento de sistema de video, pantallas, proyectores, teléfonos, otros</t>
  </si>
  <si>
    <t>1.08.07 Mantenimiento mobiliario de oficina</t>
  </si>
  <si>
    <t>Mantenimiento mobiliario de oficina</t>
  </si>
  <si>
    <t>511086-511045</t>
  </si>
  <si>
    <t>1.08.99 Mantenimiento y reparación de otros equipos</t>
  </si>
  <si>
    <t>Mantenimiento de dispensadores de agua</t>
  </si>
  <si>
    <t>Mantenimiento de otros equipos</t>
  </si>
  <si>
    <t>Impuesto de patentes</t>
  </si>
  <si>
    <t>Lubricantes</t>
  </si>
  <si>
    <t>Tintas,pinturas, diluyentes</t>
  </si>
  <si>
    <t>Productos químicos</t>
  </si>
  <si>
    <t>Impresiones cheques</t>
  </si>
  <si>
    <t>Comisiones bancarias</t>
  </si>
  <si>
    <t>Servicio facturación electrónica</t>
  </si>
  <si>
    <t>Licencia RFID (Activos)</t>
  </si>
  <si>
    <t>Equipo diverso, Microondas</t>
  </si>
  <si>
    <t>511002-511117-511165-511045</t>
  </si>
  <si>
    <t>Equipo de oficina</t>
  </si>
  <si>
    <t>Proyectores para capacitaciones, pantallas, teléfonos,</t>
  </si>
  <si>
    <t>Productos metálicos</t>
  </si>
  <si>
    <t>Productos minerales y asfálticos</t>
  </si>
  <si>
    <t>Productos de madera</t>
  </si>
  <si>
    <t>Kit de mantenimiento impresora</t>
  </si>
  <si>
    <t>Productos de vidrio</t>
  </si>
  <si>
    <t>Productos plástico</t>
  </si>
  <si>
    <t>Productos de limpieza</t>
  </si>
  <si>
    <t>511117-511098-511045</t>
  </si>
  <si>
    <t>Arturitos, Sillas Giratorias, Pantallas Monitores, Descansapies, Baterías, otros suministros, Sillas fijas, archivos, radios</t>
  </si>
  <si>
    <t>Suministros de oficina, resma de papel, Resmas, cuadernos, block notas, sobres, folder, ampos, separadores, Cajas para archivo</t>
  </si>
  <si>
    <t>511004-511032-511045</t>
  </si>
  <si>
    <t>Camisas, pantalones, Pañitos</t>
  </si>
  <si>
    <t>Equipo de seguridad (mascarillas, caretas, alfombras)</t>
  </si>
  <si>
    <t>Desechables, servilletas, Vajillas, servilletas, desechables, percoladores, otros</t>
  </si>
  <si>
    <t>Fumigación, Desinfección edificio</t>
  </si>
  <si>
    <t>Otros productos construcción</t>
  </si>
  <si>
    <t>Escaleras, alicates, taladros, Herramientas, otros</t>
  </si>
  <si>
    <t>Protector pantalla Ipad</t>
  </si>
  <si>
    <t>Repuestos y accesorios</t>
  </si>
  <si>
    <t>Unidad</t>
  </si>
  <si>
    <t>Actividades protocolarias</t>
  </si>
  <si>
    <t>Baterías UPS, cables, adaptadores, regletas, cargadores, mouse, teclados, kit impresora, tape electrico, convertidores,extensiones</t>
  </si>
  <si>
    <t>Suscripción Financiero, Suscripción Nacion</t>
  </si>
  <si>
    <t>Impresiones certificados y varios Gerencia, Papelería, Servilletas, desechables</t>
  </si>
  <si>
    <t>Alquiler vehículos INS</t>
  </si>
  <si>
    <t>Proveedores Campañas de Prevención</t>
  </si>
  <si>
    <t>Proveedores seguros generales, agropecuarios, personales, medicina virtual, plan de lealtad</t>
  </si>
  <si>
    <t>Great Place to Work</t>
  </si>
  <si>
    <t>Acceso a pruebas PCA Tims, Plataforma El empleo.com, Acceso a información crediticia, Pruebas Psicométricas Nube (Psicoweb), Pruebas Psicométricas Belbin</t>
  </si>
  <si>
    <t>511049-511051</t>
  </si>
  <si>
    <t>Celebración del Quinquenio, Navidad, Aniversario INS Servicios, Fechas especiales</t>
  </si>
  <si>
    <t>-</t>
  </si>
  <si>
    <t>Alquiler Internet (Telecable y RACSA )</t>
  </si>
  <si>
    <t>Almacenamiento Virtual (Nube) INS</t>
  </si>
  <si>
    <t>001</t>
  </si>
  <si>
    <t xml:space="preserve">En cumplimiento del artículo 7 del "Reglamento a la Ley de Contratación Administrativa" el cual cita:
Artículo 7º—Publicidad del Programa de Adquisiciones. En el primer mes de cada período presupuestario, la Administración dará a conocer el Programa de Adquisiciones proyectado para ese año, lo cual no implicará ningún compromiso de contratar.
La Administración procurará incluir en el Programa de Adquisiciones al menos, la siguiente información:
a) Tipo de bien, servicio u obra por contratar.
b) Proyecto o programa dentro del cual se realizará la contratación.
c) Monto estimado de la compra.
d) Período estimado del inicio de los procedimientos de contratación.
e) Fuente de financiamiento.
f) Cualquier otra información complementaria que contribuya a la identificación del bien o servicio.
El Programa de Adquisiciones podrá ser modificado cuando surja una necesidad administrativa no prevista. Quedan excluidas de la obligación de publicación, las contrataciones efectuadas con prescindencia de los procedimientos ordinarios y las efectuadas con fundamento en los supuestos de urgencia. Todas las instituciones públicas que utilicen el Sistema Integrado de Compras Públicas, deberán divulgar el respectivo programa de adquisiciones y sus modificaciones en dicho sistema, sin perjuicio de que facultativamente realicen publicación al efecto en el diario oficial La Gaceta
(Así reformado el párrafo final por el artículo 1° del Decreto Ejecutivo N° 40270-H del 14 de marzo de 2017, publicado en el alcance N° 68 del 27 de marzo de 2017)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</si>
</sst>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quot;₡&quot;* #,##0_-;_-&quot;₡&quot;* &quot;-&quot;_-;_-@_-"/>
    <numFmt numFmtId="41" formatCode="_-* #,##0_-;\-* #,##0_-;_-* &quot;-&quot;_-;_-@_-"/>
    <numFmt numFmtId="43" formatCode="_-* #,##0.00_-;\-* #,##0.00_-;_-* &quot;-&quot;??_-;_-@_-"/>
  </numFmts>
  <fonts count="10" x14ac:knownFonts="1">
    <font>
      <sz val="11"/>
      <color theme="1"/>
      <name val="Calibri"/>
      <family val="2"/>
      <scheme val="minor"/>
    </font>
    <font>
      <sz val="11"/>
      <color theme="1"/>
      <name val="Calibri"/>
      <family val="2"/>
      <scheme val="minor"/>
    </font>
    <font>
      <sz val="8"/>
      <name val="Calibri"/>
      <family val="2"/>
      <scheme val="minor"/>
    </font>
    <font>
      <sz val="12"/>
      <color theme="1"/>
      <name val="Arial"/>
      <family val="2"/>
    </font>
    <font>
      <sz val="12"/>
      <name val="Arial"/>
      <family val="2"/>
    </font>
    <font>
      <b/>
      <sz val="16"/>
      <color theme="1"/>
      <name val="Arial"/>
      <family val="2"/>
    </font>
    <font>
      <b/>
      <sz val="12"/>
      <name val="Arial"/>
      <family val="2"/>
    </font>
    <font>
      <sz val="11"/>
      <color theme="1"/>
      <name val="Arial"/>
      <family val="2"/>
    </font>
    <font>
      <sz val="11"/>
      <name val="Arial"/>
      <family val="2"/>
    </font>
    <font>
      <b/>
      <sz val="12"/>
      <color theme="0"/>
      <name val="Arial"/>
      <family val="2"/>
    </font>
  </fonts>
  <fills count="4">
    <fill>
      <patternFill patternType="none"/>
    </fill>
    <fill>
      <patternFill patternType="gray125"/>
    </fill>
    <fill>
      <patternFill patternType="solid">
        <fgColor theme="0"/>
        <bgColor indexed="64"/>
      </patternFill>
    </fill>
    <fill>
      <patternFill patternType="solid">
        <fgColor rgb="FF00206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cellStyleXfs>
  <cellXfs count="28">
    <xf numFmtId="0" fontId="0" fillId="0" borderId="0" xfId="0"/>
    <xf numFmtId="0" fontId="3" fillId="0" borderId="0" xfId="0" applyFont="1" applyAlignment="1">
      <alignment horizontal="center" vertical="center"/>
    </xf>
    <xf numFmtId="42" fontId="3" fillId="0" borderId="0" xfId="0" applyNumberFormat="1" applyFont="1" applyAlignment="1">
      <alignment horizontal="center" vertical="center" wrapText="1"/>
    </xf>
    <xf numFmtId="0" fontId="3" fillId="0" borderId="0" xfId="0" applyFont="1" applyAlignment="1">
      <alignment horizontal="center" vertical="center" wrapText="1"/>
    </xf>
    <xf numFmtId="42" fontId="3" fillId="0" borderId="0" xfId="0" applyNumberFormat="1"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wrapText="1"/>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6" fillId="0" borderId="1" xfId="0" applyFont="1" applyBorder="1" applyAlignment="1">
      <alignment horizontal="left" vertical="center" wrapText="1"/>
    </xf>
    <xf numFmtId="0" fontId="4" fillId="0" borderId="1" xfId="0" applyFont="1" applyBorder="1" applyAlignment="1">
      <alignment horizontal="left" vertical="center" wrapText="1"/>
    </xf>
    <xf numFmtId="0" fontId="3" fillId="0" borderId="0" xfId="0" applyFont="1" applyAlignment="1">
      <alignment horizontal="left" vertical="center"/>
    </xf>
    <xf numFmtId="0" fontId="4" fillId="2" borderId="1" xfId="0" applyFont="1" applyFill="1" applyBorder="1" applyAlignment="1">
      <alignment horizontal="justify" vertical="center" wrapText="1"/>
    </xf>
    <xf numFmtId="0" fontId="6" fillId="2" borderId="1" xfId="0" applyFont="1" applyFill="1" applyBorder="1" applyAlignment="1">
      <alignment horizontal="justify" vertical="center" wrapText="1"/>
    </xf>
    <xf numFmtId="0" fontId="4" fillId="0" borderId="3" xfId="0" applyFont="1" applyBorder="1" applyAlignment="1">
      <alignment vertical="center" wrapText="1"/>
    </xf>
    <xf numFmtId="0" fontId="4" fillId="0" borderId="1" xfId="0" applyFont="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7" fillId="0" borderId="1" xfId="0" applyFont="1" applyBorder="1" applyAlignment="1">
      <alignment horizontal="center" vertical="center"/>
    </xf>
    <xf numFmtId="42" fontId="7" fillId="0" borderId="1" xfId="3" applyFont="1" applyFill="1" applyBorder="1" applyAlignment="1">
      <alignment vertical="center"/>
    </xf>
    <xf numFmtId="0" fontId="7" fillId="0" borderId="1" xfId="0" applyFont="1" applyBorder="1" applyAlignment="1">
      <alignment horizontal="center" vertical="center" wrapText="1"/>
    </xf>
    <xf numFmtId="0" fontId="8" fillId="2" borderId="1" xfId="0" applyFont="1" applyFill="1" applyBorder="1" applyAlignment="1">
      <alignment horizontal="justify"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42" fontId="9" fillId="3" borderId="1" xfId="1" applyNumberFormat="1" applyFont="1" applyFill="1" applyBorder="1" applyAlignment="1">
      <alignment horizontal="center" vertical="center" wrapText="1"/>
    </xf>
    <xf numFmtId="0" fontId="3" fillId="0" borderId="4" xfId="0" applyFont="1" applyBorder="1" applyAlignment="1">
      <alignment horizontal="left"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wrapText="1"/>
    </xf>
  </cellXfs>
  <cellStyles count="4">
    <cellStyle name="Millares" xfId="1" builtinId="3"/>
    <cellStyle name="Millares [0] 2" xfId="2" xr:uid="{915E99B7-96FA-4905-A552-6387ABF7A68A}"/>
    <cellStyle name="Moneda [0]" xfId="3"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537883</xdr:colOff>
      <xdr:row>1</xdr:row>
      <xdr:rowOff>44824</xdr:rowOff>
    </xdr:from>
    <xdr:to>
      <xdr:col>0</xdr:col>
      <xdr:colOff>3137647</xdr:colOff>
      <xdr:row>6</xdr:row>
      <xdr:rowOff>122196</xdr:rowOff>
    </xdr:to>
    <xdr:pic>
      <xdr:nvPicPr>
        <xdr:cNvPr id="4" name="Imagen 3">
          <a:extLst>
            <a:ext uri="{FF2B5EF4-FFF2-40B4-BE49-F238E27FC236}">
              <a16:creationId xmlns:a16="http://schemas.microsoft.com/office/drawing/2014/main" id="{A20FE881-FBAB-4DDA-B51F-00DCC90C59B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7883" y="235324"/>
          <a:ext cx="2599764" cy="100853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1B1C1-958D-4D18-835C-4BC92D87428F}">
  <dimension ref="A1:J315"/>
  <sheetViews>
    <sheetView showGridLines="0" tabSelected="1" zoomScale="85" zoomScaleNormal="85" workbookViewId="0">
      <selection activeCell="A295" sqref="A295:I295"/>
    </sheetView>
  </sheetViews>
  <sheetFormatPr baseColWidth="10" defaultColWidth="11.453125" defaultRowHeight="15.5" outlineLevelRow="1" x14ac:dyDescent="0.35"/>
  <cols>
    <col min="1" max="1" width="90.54296875" style="11" customWidth="1"/>
    <col min="2" max="2" width="18.54296875" style="1" bestFit="1" customWidth="1"/>
    <col min="3" max="3" width="24" style="3" bestFit="1" customWidth="1"/>
    <col min="4" max="4" width="17.81640625" style="1" customWidth="1"/>
    <col min="5" max="5" width="33.453125" style="3" customWidth="1"/>
    <col min="6" max="6" width="14.7265625" style="1" customWidth="1"/>
    <col min="7" max="7" width="13.81640625" style="1" customWidth="1"/>
    <col min="8" max="8" width="23.81640625" style="4" customWidth="1"/>
    <col min="9" max="9" width="24.81640625" style="1" customWidth="1"/>
    <col min="10" max="10" width="11.453125" style="1"/>
    <col min="11" max="11" width="11.453125" style="5" customWidth="1"/>
    <col min="12" max="16384" width="11.453125" style="5"/>
  </cols>
  <sheetData>
    <row r="1" spans="1:9" x14ac:dyDescent="0.35">
      <c r="A1" s="26" t="s">
        <v>119</v>
      </c>
      <c r="B1" s="26"/>
      <c r="C1" s="26"/>
      <c r="D1" s="26"/>
      <c r="E1" s="26"/>
      <c r="F1" s="26"/>
      <c r="G1" s="26"/>
      <c r="H1" s="26"/>
      <c r="I1" s="26"/>
    </row>
    <row r="2" spans="1:9" x14ac:dyDescent="0.35">
      <c r="A2" s="26"/>
      <c r="B2" s="26"/>
      <c r="C2" s="26"/>
      <c r="D2" s="26"/>
      <c r="E2" s="26"/>
      <c r="F2" s="26"/>
      <c r="G2" s="26"/>
      <c r="H2" s="26"/>
      <c r="I2" s="26"/>
    </row>
    <row r="3" spans="1:9" x14ac:dyDescent="0.35">
      <c r="A3" s="26"/>
      <c r="B3" s="26"/>
      <c r="C3" s="26"/>
      <c r="D3" s="26"/>
      <c r="E3" s="26"/>
      <c r="F3" s="26"/>
      <c r="G3" s="26"/>
      <c r="H3" s="26"/>
      <c r="I3" s="26"/>
    </row>
    <row r="4" spans="1:9" x14ac:dyDescent="0.35">
      <c r="A4" s="26"/>
      <c r="B4" s="26"/>
      <c r="C4" s="26"/>
      <c r="D4" s="26"/>
      <c r="E4" s="26"/>
      <c r="F4" s="26"/>
      <c r="G4" s="26"/>
      <c r="H4" s="26"/>
      <c r="I4" s="26"/>
    </row>
    <row r="5" spans="1:9" x14ac:dyDescent="0.35">
      <c r="A5" s="26"/>
      <c r="B5" s="26"/>
      <c r="C5" s="26"/>
      <c r="D5" s="26"/>
      <c r="E5" s="26"/>
      <c r="F5" s="26"/>
      <c r="G5" s="26"/>
      <c r="H5" s="26"/>
      <c r="I5" s="26"/>
    </row>
    <row r="6" spans="1:9" x14ac:dyDescent="0.35">
      <c r="A6" s="26"/>
      <c r="B6" s="26"/>
      <c r="C6" s="26"/>
      <c r="D6" s="26"/>
      <c r="E6" s="26"/>
      <c r="F6" s="26"/>
      <c r="G6" s="26"/>
      <c r="H6" s="26"/>
      <c r="I6" s="26"/>
    </row>
    <row r="7" spans="1:9" x14ac:dyDescent="0.35">
      <c r="A7" s="26"/>
      <c r="B7" s="26"/>
      <c r="C7" s="26"/>
      <c r="D7" s="26"/>
      <c r="E7" s="26"/>
      <c r="F7" s="26"/>
      <c r="G7" s="26"/>
      <c r="H7" s="26"/>
      <c r="I7" s="26"/>
    </row>
    <row r="8" spans="1:9" x14ac:dyDescent="0.35">
      <c r="A8" s="27"/>
      <c r="B8" s="27"/>
      <c r="C8" s="27"/>
      <c r="D8" s="27"/>
      <c r="E8" s="27"/>
      <c r="F8" s="27"/>
      <c r="G8" s="27"/>
      <c r="H8" s="27"/>
      <c r="I8" s="27"/>
    </row>
    <row r="9" spans="1:9" ht="31" x14ac:dyDescent="0.35">
      <c r="A9" s="22" t="s">
        <v>1</v>
      </c>
      <c r="B9" s="23" t="s">
        <v>116</v>
      </c>
      <c r="C9" s="23" t="s">
        <v>0</v>
      </c>
      <c r="D9" s="23" t="s">
        <v>4</v>
      </c>
      <c r="E9" s="23" t="s">
        <v>114</v>
      </c>
      <c r="F9" s="23" t="s">
        <v>2</v>
      </c>
      <c r="G9" s="23" t="s">
        <v>3</v>
      </c>
      <c r="H9" s="24" t="s">
        <v>117</v>
      </c>
      <c r="I9" s="23" t="s">
        <v>77</v>
      </c>
    </row>
    <row r="10" spans="1:9" x14ac:dyDescent="0.35">
      <c r="A10" s="13" t="s">
        <v>5</v>
      </c>
      <c r="B10" s="7"/>
      <c r="C10" s="7"/>
      <c r="D10" s="7"/>
      <c r="E10" s="21"/>
      <c r="F10" s="20"/>
      <c r="G10" s="18"/>
      <c r="H10" s="19"/>
      <c r="I10" s="20"/>
    </row>
    <row r="11" spans="1:9" x14ac:dyDescent="0.35">
      <c r="A11" s="13" t="s">
        <v>6</v>
      </c>
      <c r="B11" s="7"/>
      <c r="C11" s="7"/>
      <c r="D11" s="7"/>
      <c r="E11" s="21"/>
      <c r="F11" s="20"/>
      <c r="G11" s="18"/>
      <c r="H11" s="19"/>
      <c r="I11" s="20"/>
    </row>
    <row r="12" spans="1:9" x14ac:dyDescent="0.35">
      <c r="A12" s="15" t="s">
        <v>7</v>
      </c>
      <c r="B12" s="7" t="s">
        <v>392</v>
      </c>
      <c r="C12" s="7" t="s">
        <v>392</v>
      </c>
      <c r="D12" s="7">
        <v>511045</v>
      </c>
      <c r="E12" s="21" t="s">
        <v>324</v>
      </c>
      <c r="F12" s="20" t="s">
        <v>341</v>
      </c>
      <c r="G12" s="18">
        <v>1</v>
      </c>
      <c r="H12" s="19">
        <v>607200000</v>
      </c>
      <c r="I12" s="20" t="s">
        <v>127</v>
      </c>
    </row>
    <row r="13" spans="1:9" ht="28" x14ac:dyDescent="0.35">
      <c r="A13" s="15" t="s">
        <v>118</v>
      </c>
      <c r="B13" s="8" t="s">
        <v>395</v>
      </c>
      <c r="C13" s="7">
        <v>561215</v>
      </c>
      <c r="D13" s="7">
        <v>511053</v>
      </c>
      <c r="E13" s="21" t="s">
        <v>231</v>
      </c>
      <c r="F13" s="20" t="s">
        <v>341</v>
      </c>
      <c r="G13" s="18">
        <v>1</v>
      </c>
      <c r="H13" s="19">
        <v>200000</v>
      </c>
      <c r="I13" s="20" t="s">
        <v>127</v>
      </c>
    </row>
    <row r="14" spans="1:9" x14ac:dyDescent="0.35">
      <c r="A14" s="15" t="s">
        <v>118</v>
      </c>
      <c r="B14" s="8" t="s">
        <v>395</v>
      </c>
      <c r="C14" s="7" t="s">
        <v>392</v>
      </c>
      <c r="D14" s="7">
        <v>511080</v>
      </c>
      <c r="E14" s="21" t="s">
        <v>385</v>
      </c>
      <c r="F14" s="20" t="s">
        <v>341</v>
      </c>
      <c r="G14" s="18">
        <v>1</v>
      </c>
      <c r="H14" s="19">
        <v>780000</v>
      </c>
      <c r="I14" s="20" t="s">
        <v>127</v>
      </c>
    </row>
    <row r="15" spans="1:9" ht="77.5" x14ac:dyDescent="0.35">
      <c r="A15" s="15" t="s">
        <v>118</v>
      </c>
      <c r="B15" s="8" t="s">
        <v>395</v>
      </c>
      <c r="C15" s="7" t="s">
        <v>392</v>
      </c>
      <c r="D15" s="7" t="s">
        <v>312</v>
      </c>
      <c r="E15" s="21" t="s">
        <v>169</v>
      </c>
      <c r="F15" s="20" t="s">
        <v>341</v>
      </c>
      <c r="G15" s="18">
        <v>1</v>
      </c>
      <c r="H15" s="19">
        <f>300000+60000+18000000+120000+1440000+3000000+1800000+600000+3000000+60000+2400000</f>
        <v>30780000</v>
      </c>
      <c r="I15" s="20" t="s">
        <v>127</v>
      </c>
    </row>
    <row r="16" spans="1:9" x14ac:dyDescent="0.35">
      <c r="A16" s="10" t="s">
        <v>8</v>
      </c>
      <c r="B16" s="8" t="s">
        <v>395</v>
      </c>
      <c r="C16" s="7" t="s">
        <v>392</v>
      </c>
      <c r="D16" s="7">
        <v>511086</v>
      </c>
      <c r="E16" s="21" t="s">
        <v>170</v>
      </c>
      <c r="F16" s="20" t="s">
        <v>341</v>
      </c>
      <c r="G16" s="18">
        <v>1</v>
      </c>
      <c r="H16" s="19">
        <v>3000000</v>
      </c>
      <c r="I16" s="20" t="s">
        <v>127</v>
      </c>
    </row>
    <row r="17" spans="1:9" x14ac:dyDescent="0.35">
      <c r="A17" s="10" t="s">
        <v>8</v>
      </c>
      <c r="B17" s="8" t="s">
        <v>395</v>
      </c>
      <c r="C17" s="7" t="s">
        <v>392</v>
      </c>
      <c r="D17" s="7">
        <v>511045</v>
      </c>
      <c r="E17" s="21" t="s">
        <v>325</v>
      </c>
      <c r="F17" s="20" t="s">
        <v>341</v>
      </c>
      <c r="G17" s="18">
        <v>1</v>
      </c>
      <c r="H17" s="19">
        <v>17640000</v>
      </c>
      <c r="I17" s="20" t="s">
        <v>127</v>
      </c>
    </row>
    <row r="18" spans="1:9" x14ac:dyDescent="0.35">
      <c r="A18" s="12" t="s">
        <v>9</v>
      </c>
      <c r="B18" s="7" t="s">
        <v>392</v>
      </c>
      <c r="C18" s="7" t="s">
        <v>392</v>
      </c>
      <c r="D18" s="7" t="s">
        <v>392</v>
      </c>
      <c r="E18" s="7" t="s">
        <v>392</v>
      </c>
      <c r="F18" s="7" t="s">
        <v>392</v>
      </c>
      <c r="G18" s="7" t="s">
        <v>392</v>
      </c>
      <c r="H18" s="7" t="s">
        <v>392</v>
      </c>
      <c r="I18" s="7" t="s">
        <v>392</v>
      </c>
    </row>
    <row r="19" spans="1:9" x14ac:dyDescent="0.35">
      <c r="A19" s="14" t="s">
        <v>10</v>
      </c>
      <c r="B19" s="8" t="s">
        <v>395</v>
      </c>
      <c r="C19" s="7">
        <v>80131502</v>
      </c>
      <c r="D19" s="7">
        <v>511053</v>
      </c>
      <c r="E19" s="21" t="s">
        <v>232</v>
      </c>
      <c r="F19" s="20" t="s">
        <v>341</v>
      </c>
      <c r="G19" s="18">
        <v>1</v>
      </c>
      <c r="H19" s="19">
        <v>200000</v>
      </c>
      <c r="I19" s="20" t="s">
        <v>127</v>
      </c>
    </row>
    <row r="20" spans="1:9" x14ac:dyDescent="0.35">
      <c r="A20" s="14" t="s">
        <v>10</v>
      </c>
      <c r="B20" s="8" t="s">
        <v>395</v>
      </c>
      <c r="C20" s="7">
        <v>80131502</v>
      </c>
      <c r="D20" s="7">
        <v>511053</v>
      </c>
      <c r="E20" s="21" t="s">
        <v>232</v>
      </c>
      <c r="F20" s="20" t="s">
        <v>341</v>
      </c>
      <c r="G20" s="18">
        <v>1</v>
      </c>
      <c r="H20" s="19">
        <v>200000</v>
      </c>
      <c r="I20" s="20" t="s">
        <v>127</v>
      </c>
    </row>
    <row r="21" spans="1:9" x14ac:dyDescent="0.35">
      <c r="A21" s="14" t="s">
        <v>10</v>
      </c>
      <c r="B21" s="8" t="s">
        <v>395</v>
      </c>
      <c r="C21" s="7">
        <v>80131502</v>
      </c>
      <c r="D21" s="7">
        <v>511049</v>
      </c>
      <c r="E21" s="21" t="s">
        <v>233</v>
      </c>
      <c r="F21" s="20" t="s">
        <v>341</v>
      </c>
      <c r="G21" s="18">
        <v>1</v>
      </c>
      <c r="H21" s="19">
        <v>600000</v>
      </c>
      <c r="I21" s="20" t="s">
        <v>127</v>
      </c>
    </row>
    <row r="22" spans="1:9" ht="28" x14ac:dyDescent="0.35">
      <c r="A22" s="14" t="s">
        <v>10</v>
      </c>
      <c r="B22" s="8" t="s">
        <v>395</v>
      </c>
      <c r="C22" s="7" t="s">
        <v>392</v>
      </c>
      <c r="D22" s="7">
        <v>511117</v>
      </c>
      <c r="E22" s="21" t="s">
        <v>133</v>
      </c>
      <c r="F22" s="20" t="s">
        <v>341</v>
      </c>
      <c r="G22" s="18">
        <v>1</v>
      </c>
      <c r="H22" s="19">
        <v>200000</v>
      </c>
      <c r="I22" s="20" t="s">
        <v>127</v>
      </c>
    </row>
    <row r="23" spans="1:9" ht="28" x14ac:dyDescent="0.35">
      <c r="A23" s="14" t="s">
        <v>10</v>
      </c>
      <c r="B23" s="8" t="s">
        <v>395</v>
      </c>
      <c r="C23" s="7" t="s">
        <v>392</v>
      </c>
      <c r="D23" s="7">
        <v>511117</v>
      </c>
      <c r="E23" s="21" t="s">
        <v>134</v>
      </c>
      <c r="F23" s="20" t="s">
        <v>341</v>
      </c>
      <c r="G23" s="18">
        <v>1</v>
      </c>
      <c r="H23" s="19">
        <v>1200000</v>
      </c>
      <c r="I23" s="20" t="s">
        <v>127</v>
      </c>
    </row>
    <row r="24" spans="1:9" ht="31" x14ac:dyDescent="0.35">
      <c r="A24" s="14" t="s">
        <v>10</v>
      </c>
      <c r="B24" s="8" t="s">
        <v>395</v>
      </c>
      <c r="C24" s="7" t="s">
        <v>392</v>
      </c>
      <c r="D24" s="7" t="s">
        <v>290</v>
      </c>
      <c r="E24" s="21" t="s">
        <v>135</v>
      </c>
      <c r="F24" s="20" t="s">
        <v>341</v>
      </c>
      <c r="G24" s="18">
        <v>1</v>
      </c>
      <c r="H24" s="19">
        <f>84000+60000+180000+960000</f>
        <v>1284000</v>
      </c>
      <c r="I24" s="20" t="s">
        <v>127</v>
      </c>
    </row>
    <row r="25" spans="1:9" ht="31" x14ac:dyDescent="0.35">
      <c r="A25" s="14" t="s">
        <v>10</v>
      </c>
      <c r="B25" s="8" t="s">
        <v>395</v>
      </c>
      <c r="C25" s="7" t="s">
        <v>392</v>
      </c>
      <c r="D25" s="7" t="s">
        <v>166</v>
      </c>
      <c r="E25" s="21" t="s">
        <v>289</v>
      </c>
      <c r="F25" s="20" t="s">
        <v>341</v>
      </c>
      <c r="G25" s="18">
        <v>1</v>
      </c>
      <c r="H25" s="19">
        <f>1404000+312000+156000</f>
        <v>1872000</v>
      </c>
      <c r="I25" s="20" t="s">
        <v>127</v>
      </c>
    </row>
    <row r="26" spans="1:9" ht="28" x14ac:dyDescent="0.35">
      <c r="A26" s="14" t="s">
        <v>10</v>
      </c>
      <c r="B26" s="8" t="s">
        <v>395</v>
      </c>
      <c r="C26" s="7" t="s">
        <v>392</v>
      </c>
      <c r="D26" s="7">
        <v>511045</v>
      </c>
      <c r="E26" s="21" t="s">
        <v>326</v>
      </c>
      <c r="F26" s="20" t="s">
        <v>341</v>
      </c>
      <c r="G26" s="18">
        <v>1</v>
      </c>
      <c r="H26" s="19">
        <v>3600000</v>
      </c>
      <c r="I26" s="20" t="s">
        <v>127</v>
      </c>
    </row>
    <row r="27" spans="1:9" x14ac:dyDescent="0.35">
      <c r="A27" s="13" t="s">
        <v>11</v>
      </c>
      <c r="B27" s="8" t="s">
        <v>395</v>
      </c>
      <c r="C27" s="7" t="s">
        <v>392</v>
      </c>
      <c r="D27" s="7">
        <v>511086</v>
      </c>
      <c r="E27" s="21" t="s">
        <v>171</v>
      </c>
      <c r="F27" s="20" t="s">
        <v>341</v>
      </c>
      <c r="G27" s="18">
        <v>1</v>
      </c>
      <c r="H27" s="19">
        <v>12000000</v>
      </c>
      <c r="I27" s="20" t="s">
        <v>127</v>
      </c>
    </row>
    <row r="28" spans="1:9" x14ac:dyDescent="0.35">
      <c r="A28" s="10" t="s">
        <v>12</v>
      </c>
      <c r="B28" s="8" t="s">
        <v>395</v>
      </c>
      <c r="C28" s="7" t="s">
        <v>392</v>
      </c>
      <c r="D28" s="7">
        <v>511045</v>
      </c>
      <c r="E28" s="21" t="s">
        <v>327</v>
      </c>
      <c r="F28" s="20" t="s">
        <v>341</v>
      </c>
      <c r="G28" s="18">
        <v>1</v>
      </c>
      <c r="H28" s="19">
        <v>6000000</v>
      </c>
      <c r="I28" s="20" t="s">
        <v>127</v>
      </c>
    </row>
    <row r="29" spans="1:9" x14ac:dyDescent="0.35">
      <c r="A29" s="10" t="s">
        <v>13</v>
      </c>
      <c r="B29" s="8" t="s">
        <v>395</v>
      </c>
      <c r="C29" s="7" t="s">
        <v>392</v>
      </c>
      <c r="D29" s="7">
        <v>511045</v>
      </c>
      <c r="E29" s="21" t="s">
        <v>328</v>
      </c>
      <c r="F29" s="20" t="s">
        <v>341</v>
      </c>
      <c r="G29" s="18">
        <v>1</v>
      </c>
      <c r="H29" s="19">
        <v>48000000</v>
      </c>
      <c r="I29" s="20" t="s">
        <v>127</v>
      </c>
    </row>
    <row r="30" spans="1:9" x14ac:dyDescent="0.35">
      <c r="A30" s="10" t="s">
        <v>14</v>
      </c>
      <c r="B30" s="7" t="s">
        <v>392</v>
      </c>
      <c r="C30" s="7" t="s">
        <v>392</v>
      </c>
      <c r="D30" s="7" t="s">
        <v>392</v>
      </c>
      <c r="E30" s="7" t="s">
        <v>392</v>
      </c>
      <c r="F30" s="7" t="s">
        <v>392</v>
      </c>
      <c r="G30" s="7" t="s">
        <v>392</v>
      </c>
      <c r="H30" s="7" t="s">
        <v>392</v>
      </c>
      <c r="I30" s="7" t="s">
        <v>392</v>
      </c>
    </row>
    <row r="31" spans="1:9" x14ac:dyDescent="0.35">
      <c r="A31" s="14" t="s">
        <v>15</v>
      </c>
      <c r="B31" s="8" t="s">
        <v>395</v>
      </c>
      <c r="C31" s="7">
        <v>8311</v>
      </c>
      <c r="D31" s="7" t="s">
        <v>313</v>
      </c>
      <c r="E31" s="21" t="s">
        <v>234</v>
      </c>
      <c r="F31" s="20" t="s">
        <v>341</v>
      </c>
      <c r="G31" s="18">
        <v>1</v>
      </c>
      <c r="H31" s="19">
        <f>360000+1200000</f>
        <v>1560000</v>
      </c>
      <c r="I31" s="20" t="s">
        <v>127</v>
      </c>
    </row>
    <row r="32" spans="1:9" x14ac:dyDescent="0.35">
      <c r="A32" s="14" t="s">
        <v>15</v>
      </c>
      <c r="B32" s="8" t="s">
        <v>395</v>
      </c>
      <c r="C32" s="7" t="s">
        <v>392</v>
      </c>
      <c r="D32" s="7">
        <v>511086</v>
      </c>
      <c r="E32" s="21" t="s">
        <v>172</v>
      </c>
      <c r="F32" s="20" t="s">
        <v>341</v>
      </c>
      <c r="G32" s="18">
        <v>1</v>
      </c>
      <c r="H32" s="19">
        <v>12000000</v>
      </c>
      <c r="I32" s="20" t="s">
        <v>127</v>
      </c>
    </row>
    <row r="33" spans="1:9" ht="28" x14ac:dyDescent="0.35">
      <c r="A33" s="14" t="s">
        <v>15</v>
      </c>
      <c r="B33" s="8" t="s">
        <v>395</v>
      </c>
      <c r="C33" s="7" t="s">
        <v>392</v>
      </c>
      <c r="D33" s="7">
        <v>511086</v>
      </c>
      <c r="E33" s="21" t="s">
        <v>393</v>
      </c>
      <c r="F33" s="20" t="s">
        <v>341</v>
      </c>
      <c r="G33" s="18">
        <v>1</v>
      </c>
      <c r="H33" s="19">
        <v>26400000</v>
      </c>
      <c r="I33" s="20" t="s">
        <v>127</v>
      </c>
    </row>
    <row r="34" spans="1:9" ht="28" customHeight="1" x14ac:dyDescent="0.35">
      <c r="A34" s="14" t="s">
        <v>15</v>
      </c>
      <c r="B34" s="8" t="s">
        <v>395</v>
      </c>
      <c r="C34" s="7" t="s">
        <v>392</v>
      </c>
      <c r="D34" s="7">
        <v>511086</v>
      </c>
      <c r="E34" s="21" t="s">
        <v>173</v>
      </c>
      <c r="F34" s="20" t="s">
        <v>341</v>
      </c>
      <c r="G34" s="18">
        <v>1</v>
      </c>
      <c r="H34" s="19">
        <v>1800000</v>
      </c>
      <c r="I34" s="20" t="s">
        <v>127</v>
      </c>
    </row>
    <row r="35" spans="1:9" x14ac:dyDescent="0.35">
      <c r="A35" s="14" t="s">
        <v>15</v>
      </c>
      <c r="B35" s="8" t="s">
        <v>395</v>
      </c>
      <c r="C35" s="7" t="s">
        <v>392</v>
      </c>
      <c r="D35" s="7">
        <v>511045</v>
      </c>
      <c r="E35" s="21" t="s">
        <v>329</v>
      </c>
      <c r="F35" s="20" t="s">
        <v>341</v>
      </c>
      <c r="G35" s="18">
        <v>1</v>
      </c>
      <c r="H35" s="19">
        <v>2400000</v>
      </c>
      <c r="I35" s="20" t="s">
        <v>127</v>
      </c>
    </row>
    <row r="36" spans="1:9" ht="27.5" customHeight="1" x14ac:dyDescent="0.35">
      <c r="A36" s="14" t="s">
        <v>16</v>
      </c>
      <c r="B36" s="8" t="s">
        <v>395</v>
      </c>
      <c r="C36" s="7" t="s">
        <v>392</v>
      </c>
      <c r="D36" s="7">
        <v>511045</v>
      </c>
      <c r="E36" s="21" t="s">
        <v>330</v>
      </c>
      <c r="F36" s="20" t="s">
        <v>341</v>
      </c>
      <c r="G36" s="18">
        <v>1</v>
      </c>
      <c r="H36" s="19">
        <v>100000</v>
      </c>
      <c r="I36" s="20" t="s">
        <v>127</v>
      </c>
    </row>
    <row r="37" spans="1:9" x14ac:dyDescent="0.35">
      <c r="A37" s="13" t="s">
        <v>17</v>
      </c>
      <c r="B37" s="7"/>
      <c r="C37" s="7"/>
      <c r="D37" s="7"/>
      <c r="E37" s="21"/>
      <c r="F37" s="20"/>
      <c r="G37" s="18"/>
      <c r="H37" s="19"/>
      <c r="I37" s="20"/>
    </row>
    <row r="38" spans="1:9" ht="28" x14ac:dyDescent="0.35">
      <c r="A38" s="10" t="s">
        <v>18</v>
      </c>
      <c r="B38" s="8" t="s">
        <v>395</v>
      </c>
      <c r="C38" s="7">
        <v>55101504</v>
      </c>
      <c r="D38" s="7">
        <v>511002</v>
      </c>
      <c r="E38" s="21" t="s">
        <v>120</v>
      </c>
      <c r="F38" s="20" t="s">
        <v>341</v>
      </c>
      <c r="G38" s="18">
        <v>1</v>
      </c>
      <c r="H38" s="19">
        <f>1000000+240000</f>
        <v>1240000</v>
      </c>
      <c r="I38" s="20" t="s">
        <v>127</v>
      </c>
    </row>
    <row r="39" spans="1:9" ht="30" customHeight="1" x14ac:dyDescent="0.35">
      <c r="A39" s="10" t="s">
        <v>18</v>
      </c>
      <c r="B39" s="8" t="s">
        <v>395</v>
      </c>
      <c r="C39" s="7" t="s">
        <v>392</v>
      </c>
      <c r="D39" s="7" t="s">
        <v>392</v>
      </c>
      <c r="E39" s="21" t="s">
        <v>219</v>
      </c>
      <c r="F39" s="20" t="s">
        <v>341</v>
      </c>
      <c r="G39" s="18">
        <v>2</v>
      </c>
      <c r="H39" s="19">
        <v>260000</v>
      </c>
      <c r="I39" s="20" t="s">
        <v>127</v>
      </c>
    </row>
    <row r="40" spans="1:9" ht="31" x14ac:dyDescent="0.35">
      <c r="A40" s="14" t="s">
        <v>19</v>
      </c>
      <c r="B40" s="8" t="s">
        <v>395</v>
      </c>
      <c r="C40" s="7">
        <v>82101502</v>
      </c>
      <c r="D40" s="7" t="s">
        <v>314</v>
      </c>
      <c r="E40" s="21" t="s">
        <v>160</v>
      </c>
      <c r="F40" s="20" t="s">
        <v>341</v>
      </c>
      <c r="G40" s="18">
        <v>125</v>
      </c>
      <c r="H40" s="19">
        <f>900000+540000</f>
        <v>1440000</v>
      </c>
      <c r="I40" s="20" t="s">
        <v>127</v>
      </c>
    </row>
    <row r="41" spans="1:9" ht="28" x14ac:dyDescent="0.35">
      <c r="A41" s="14" t="s">
        <v>19</v>
      </c>
      <c r="B41" s="8" t="s">
        <v>395</v>
      </c>
      <c r="C41" s="7" t="s">
        <v>392</v>
      </c>
      <c r="D41" s="7" t="s">
        <v>305</v>
      </c>
      <c r="E41" s="21" t="s">
        <v>302</v>
      </c>
      <c r="F41" s="20" t="s">
        <v>341</v>
      </c>
      <c r="G41" s="18">
        <v>1</v>
      </c>
      <c r="H41" s="19">
        <f>750000+800000</f>
        <v>1550000</v>
      </c>
      <c r="I41" s="20" t="s">
        <v>127</v>
      </c>
    </row>
    <row r="42" spans="1:9" ht="31" x14ac:dyDescent="0.35">
      <c r="A42" s="16" t="s">
        <v>20</v>
      </c>
      <c r="B42" s="8" t="s">
        <v>395</v>
      </c>
      <c r="C42" s="7" t="s">
        <v>392</v>
      </c>
      <c r="D42" s="7" t="s">
        <v>281</v>
      </c>
      <c r="E42" s="21" t="s">
        <v>132</v>
      </c>
      <c r="F42" s="20" t="s">
        <v>341</v>
      </c>
      <c r="G42" s="18">
        <v>12</v>
      </c>
      <c r="H42" s="19">
        <f>265000+30000+30000</f>
        <v>325000</v>
      </c>
      <c r="I42" s="20" t="s">
        <v>127</v>
      </c>
    </row>
    <row r="43" spans="1:9" ht="28" x14ac:dyDescent="0.35">
      <c r="A43" s="16" t="s">
        <v>20</v>
      </c>
      <c r="B43" s="8" t="s">
        <v>395</v>
      </c>
      <c r="C43" s="7" t="s">
        <v>392</v>
      </c>
      <c r="D43" s="7"/>
      <c r="E43" s="21" t="s">
        <v>220</v>
      </c>
      <c r="F43" s="20" t="s">
        <v>341</v>
      </c>
      <c r="G43" s="18">
        <v>6</v>
      </c>
      <c r="H43" s="19">
        <v>480000</v>
      </c>
      <c r="I43" s="20" t="s">
        <v>127</v>
      </c>
    </row>
    <row r="44" spans="1:9" ht="29" customHeight="1" x14ac:dyDescent="0.35">
      <c r="A44" s="16" t="s">
        <v>20</v>
      </c>
      <c r="B44" s="8" t="s">
        <v>395</v>
      </c>
      <c r="C44" s="7">
        <v>82121503</v>
      </c>
      <c r="D44" s="7">
        <v>511118</v>
      </c>
      <c r="E44" s="21" t="s">
        <v>235</v>
      </c>
      <c r="F44" s="20" t="s">
        <v>341</v>
      </c>
      <c r="G44" s="18">
        <v>1</v>
      </c>
      <c r="H44" s="19">
        <v>120000</v>
      </c>
      <c r="I44" s="20" t="s">
        <v>127</v>
      </c>
    </row>
    <row r="45" spans="1:9" ht="28" customHeight="1" x14ac:dyDescent="0.35">
      <c r="A45" s="16" t="s">
        <v>20</v>
      </c>
      <c r="B45" s="8" t="s">
        <v>395</v>
      </c>
      <c r="C45" s="7">
        <v>82121503</v>
      </c>
      <c r="D45" s="7">
        <v>511118</v>
      </c>
      <c r="E45" s="21" t="s">
        <v>235</v>
      </c>
      <c r="F45" s="20" t="s">
        <v>341</v>
      </c>
      <c r="G45" s="18">
        <v>1</v>
      </c>
      <c r="H45" s="19">
        <v>120000</v>
      </c>
      <c r="I45" s="20" t="s">
        <v>127</v>
      </c>
    </row>
    <row r="46" spans="1:9" x14ac:dyDescent="0.35">
      <c r="A46" s="16" t="s">
        <v>20</v>
      </c>
      <c r="B46" s="8" t="s">
        <v>395</v>
      </c>
      <c r="C46" s="7">
        <v>82121503</v>
      </c>
      <c r="D46" s="7">
        <v>511098</v>
      </c>
      <c r="E46" s="21" t="s">
        <v>236</v>
      </c>
      <c r="F46" s="20" t="s">
        <v>341</v>
      </c>
      <c r="G46" s="18">
        <v>1</v>
      </c>
      <c r="H46" s="19">
        <v>60000</v>
      </c>
      <c r="I46" s="20" t="s">
        <v>127</v>
      </c>
    </row>
    <row r="47" spans="1:9" x14ac:dyDescent="0.35">
      <c r="A47" s="16" t="s">
        <v>20</v>
      </c>
      <c r="B47" s="8" t="s">
        <v>395</v>
      </c>
      <c r="C47" s="7">
        <v>82121503</v>
      </c>
      <c r="D47" s="7">
        <v>511098</v>
      </c>
      <c r="E47" s="21" t="s">
        <v>236</v>
      </c>
      <c r="F47" s="20" t="s">
        <v>341</v>
      </c>
      <c r="G47" s="18">
        <v>1</v>
      </c>
      <c r="H47" s="19">
        <v>60000</v>
      </c>
      <c r="I47" s="20" t="s">
        <v>127</v>
      </c>
    </row>
    <row r="48" spans="1:9" x14ac:dyDescent="0.35">
      <c r="A48" s="16" t="s">
        <v>20</v>
      </c>
      <c r="B48" s="8" t="s">
        <v>395</v>
      </c>
      <c r="C48" s="7">
        <v>82121503</v>
      </c>
      <c r="D48" s="7">
        <v>511007</v>
      </c>
      <c r="E48" s="21" t="s">
        <v>236</v>
      </c>
      <c r="F48" s="20" t="s">
        <v>341</v>
      </c>
      <c r="G48" s="18">
        <v>1</v>
      </c>
      <c r="H48" s="19">
        <v>30000</v>
      </c>
      <c r="I48" s="20" t="s">
        <v>127</v>
      </c>
    </row>
    <row r="49" spans="1:9" x14ac:dyDescent="0.35">
      <c r="A49" s="16" t="s">
        <v>20</v>
      </c>
      <c r="B49" s="8" t="s">
        <v>395</v>
      </c>
      <c r="C49" s="7" t="s">
        <v>392</v>
      </c>
      <c r="D49" s="7">
        <v>511046</v>
      </c>
      <c r="E49" s="21" t="s">
        <v>353</v>
      </c>
      <c r="F49" s="20" t="s">
        <v>341</v>
      </c>
      <c r="G49" s="18">
        <v>1</v>
      </c>
      <c r="H49" s="19">
        <v>150000</v>
      </c>
      <c r="I49" s="20" t="s">
        <v>127</v>
      </c>
    </row>
    <row r="50" spans="1:9" x14ac:dyDescent="0.35">
      <c r="A50" s="10" t="s">
        <v>21</v>
      </c>
      <c r="B50" s="8" t="s">
        <v>395</v>
      </c>
      <c r="C50" s="7" t="s">
        <v>392</v>
      </c>
      <c r="D50" s="7" t="s">
        <v>315</v>
      </c>
      <c r="E50" s="21" t="s">
        <v>291</v>
      </c>
      <c r="F50" s="20" t="s">
        <v>341</v>
      </c>
      <c r="G50" s="18">
        <v>1</v>
      </c>
      <c r="H50" s="19">
        <f>24000+60000</f>
        <v>84000</v>
      </c>
      <c r="I50" s="20" t="s">
        <v>127</v>
      </c>
    </row>
    <row r="51" spans="1:9" x14ac:dyDescent="0.35">
      <c r="A51" s="10" t="s">
        <v>21</v>
      </c>
      <c r="B51" s="8" t="s">
        <v>395</v>
      </c>
      <c r="C51" s="7" t="s">
        <v>392</v>
      </c>
      <c r="D51" s="7">
        <v>511045</v>
      </c>
      <c r="E51" s="21" t="s">
        <v>331</v>
      </c>
      <c r="F51" s="20" t="s">
        <v>341</v>
      </c>
      <c r="G51" s="18">
        <v>1</v>
      </c>
      <c r="H51" s="19">
        <v>200000</v>
      </c>
      <c r="I51" s="20" t="s">
        <v>127</v>
      </c>
    </row>
    <row r="52" spans="1:9" x14ac:dyDescent="0.35">
      <c r="A52" s="10" t="s">
        <v>22</v>
      </c>
      <c r="B52" s="7" t="s">
        <v>392</v>
      </c>
      <c r="C52" s="7" t="s">
        <v>392</v>
      </c>
      <c r="D52" s="7" t="s">
        <v>392</v>
      </c>
      <c r="E52" s="7" t="s">
        <v>392</v>
      </c>
      <c r="F52" s="7" t="s">
        <v>392</v>
      </c>
      <c r="G52" s="7" t="s">
        <v>392</v>
      </c>
      <c r="H52" s="7" t="s">
        <v>392</v>
      </c>
      <c r="I52" s="7" t="s">
        <v>392</v>
      </c>
    </row>
    <row r="53" spans="1:9" x14ac:dyDescent="0.35">
      <c r="A53" s="12" t="s">
        <v>23</v>
      </c>
      <c r="B53" s="8" t="s">
        <v>395</v>
      </c>
      <c r="C53" s="7" t="s">
        <v>392</v>
      </c>
      <c r="D53" s="7">
        <v>511044</v>
      </c>
      <c r="E53" s="21" t="s">
        <v>323</v>
      </c>
      <c r="F53" s="20" t="s">
        <v>341</v>
      </c>
      <c r="G53" s="18">
        <v>1</v>
      </c>
      <c r="H53" s="19">
        <v>4800000</v>
      </c>
      <c r="I53" s="20" t="s">
        <v>127</v>
      </c>
    </row>
    <row r="54" spans="1:9" x14ac:dyDescent="0.35">
      <c r="A54" s="12" t="s">
        <v>23</v>
      </c>
      <c r="B54" s="8" t="s">
        <v>395</v>
      </c>
      <c r="C54" s="7" t="s">
        <v>392</v>
      </c>
      <c r="D54" s="7">
        <v>511046</v>
      </c>
      <c r="E54" s="21" t="s">
        <v>354</v>
      </c>
      <c r="F54" s="20" t="s">
        <v>341</v>
      </c>
      <c r="G54" s="18">
        <v>1</v>
      </c>
      <c r="H54" s="19">
        <v>3840000</v>
      </c>
      <c r="I54" s="20" t="s">
        <v>127</v>
      </c>
    </row>
    <row r="55" spans="1:9" x14ac:dyDescent="0.35">
      <c r="A55" s="12" t="s">
        <v>23</v>
      </c>
      <c r="B55" s="8" t="s">
        <v>395</v>
      </c>
      <c r="C55" s="7" t="s">
        <v>392</v>
      </c>
      <c r="D55" s="7">
        <v>511046</v>
      </c>
      <c r="E55" s="21" t="s">
        <v>355</v>
      </c>
      <c r="F55" s="20" t="s">
        <v>341</v>
      </c>
      <c r="G55" s="18">
        <v>1</v>
      </c>
      <c r="H55" s="19">
        <v>6600000</v>
      </c>
      <c r="I55" s="20" t="s">
        <v>127</v>
      </c>
    </row>
    <row r="56" spans="1:9" x14ac:dyDescent="0.35">
      <c r="A56" s="14" t="s">
        <v>24</v>
      </c>
      <c r="B56" s="8" t="s">
        <v>395</v>
      </c>
      <c r="C56" s="7" t="s">
        <v>392</v>
      </c>
      <c r="D56" s="7">
        <v>511165</v>
      </c>
      <c r="E56" s="21" t="s">
        <v>282</v>
      </c>
      <c r="F56" s="20" t="s">
        <v>341</v>
      </c>
      <c r="G56" s="18">
        <v>1</v>
      </c>
      <c r="H56" s="19">
        <v>900000</v>
      </c>
      <c r="I56" s="20" t="s">
        <v>127</v>
      </c>
    </row>
    <row r="57" spans="1:9" ht="42" x14ac:dyDescent="0.35">
      <c r="A57" s="14" t="s">
        <v>24</v>
      </c>
      <c r="B57" s="8" t="s">
        <v>395</v>
      </c>
      <c r="C57" s="7">
        <v>43231512</v>
      </c>
      <c r="D57" s="7">
        <v>511118</v>
      </c>
      <c r="E57" s="21" t="s">
        <v>237</v>
      </c>
      <c r="F57" s="20" t="s">
        <v>341</v>
      </c>
      <c r="G57" s="18">
        <v>1</v>
      </c>
      <c r="H57" s="19">
        <v>65000</v>
      </c>
      <c r="I57" s="20" t="s">
        <v>127</v>
      </c>
    </row>
    <row r="58" spans="1:9" ht="28" x14ac:dyDescent="0.35">
      <c r="A58" s="14" t="s">
        <v>24</v>
      </c>
      <c r="B58" s="8" t="s">
        <v>395</v>
      </c>
      <c r="C58" s="7" t="s">
        <v>121</v>
      </c>
      <c r="D58" s="7">
        <v>511002</v>
      </c>
      <c r="E58" s="21" t="s">
        <v>122</v>
      </c>
      <c r="F58" s="20" t="s">
        <v>341</v>
      </c>
      <c r="G58" s="18">
        <v>1</v>
      </c>
      <c r="H58" s="19">
        <v>3300000</v>
      </c>
      <c r="I58" s="20" t="s">
        <v>127</v>
      </c>
    </row>
    <row r="59" spans="1:9" ht="28" x14ac:dyDescent="0.35">
      <c r="A59" s="14" t="s">
        <v>24</v>
      </c>
      <c r="B59" s="8" t="s">
        <v>395</v>
      </c>
      <c r="C59" s="7" t="s">
        <v>392</v>
      </c>
      <c r="D59" s="7">
        <v>511117</v>
      </c>
      <c r="E59" s="21" t="s">
        <v>136</v>
      </c>
      <c r="F59" s="20" t="s">
        <v>341</v>
      </c>
      <c r="G59" s="18">
        <v>1</v>
      </c>
      <c r="H59" s="19">
        <v>316500</v>
      </c>
      <c r="I59" s="20" t="s">
        <v>127</v>
      </c>
    </row>
    <row r="60" spans="1:9" x14ac:dyDescent="0.35">
      <c r="A60" s="14" t="s">
        <v>24</v>
      </c>
      <c r="B60" s="8" t="s">
        <v>395</v>
      </c>
      <c r="C60" s="7" t="s">
        <v>392</v>
      </c>
      <c r="D60" s="7">
        <v>511086</v>
      </c>
      <c r="E60" s="21" t="s">
        <v>394</v>
      </c>
      <c r="F60" s="20" t="s">
        <v>341</v>
      </c>
      <c r="G60" s="18">
        <v>1</v>
      </c>
      <c r="H60" s="19">
        <v>360000</v>
      </c>
      <c r="I60" s="20" t="s">
        <v>127</v>
      </c>
    </row>
    <row r="61" spans="1:9" x14ac:dyDescent="0.35">
      <c r="A61" s="14" t="s">
        <v>24</v>
      </c>
      <c r="B61" s="8" t="s">
        <v>395</v>
      </c>
      <c r="C61" s="7" t="s">
        <v>392</v>
      </c>
      <c r="D61" s="7">
        <v>511086</v>
      </c>
      <c r="E61" s="21" t="s">
        <v>174</v>
      </c>
      <c r="F61" s="20" t="s">
        <v>341</v>
      </c>
      <c r="G61" s="18">
        <v>1</v>
      </c>
      <c r="H61" s="19">
        <v>48000000</v>
      </c>
      <c r="I61" s="20" t="s">
        <v>127</v>
      </c>
    </row>
    <row r="62" spans="1:9" ht="28" x14ac:dyDescent="0.35">
      <c r="A62" s="14" t="s">
        <v>24</v>
      </c>
      <c r="B62" s="8" t="s">
        <v>395</v>
      </c>
      <c r="C62" s="7" t="s">
        <v>392</v>
      </c>
      <c r="D62" s="7">
        <v>511086</v>
      </c>
      <c r="E62" s="21" t="s">
        <v>175</v>
      </c>
      <c r="F62" s="20" t="s">
        <v>341</v>
      </c>
      <c r="G62" s="18">
        <v>1</v>
      </c>
      <c r="H62" s="19">
        <v>420000</v>
      </c>
      <c r="I62" s="20" t="s">
        <v>127</v>
      </c>
    </row>
    <row r="63" spans="1:9" ht="28" x14ac:dyDescent="0.35">
      <c r="A63" s="14" t="s">
        <v>24</v>
      </c>
      <c r="B63" s="8" t="s">
        <v>395</v>
      </c>
      <c r="C63" s="7" t="s">
        <v>392</v>
      </c>
      <c r="D63" s="7">
        <v>511086</v>
      </c>
      <c r="E63" s="21" t="s">
        <v>176</v>
      </c>
      <c r="F63" s="20" t="s">
        <v>341</v>
      </c>
      <c r="G63" s="18">
        <v>1</v>
      </c>
      <c r="H63" s="19">
        <v>144000</v>
      </c>
      <c r="I63" s="20" t="s">
        <v>127</v>
      </c>
    </row>
    <row r="64" spans="1:9" ht="70" x14ac:dyDescent="0.35">
      <c r="A64" s="14" t="s">
        <v>24</v>
      </c>
      <c r="B64" s="8" t="s">
        <v>395</v>
      </c>
      <c r="C64" s="7" t="s">
        <v>392</v>
      </c>
      <c r="D64" s="7" t="s">
        <v>390</v>
      </c>
      <c r="E64" s="21" t="s">
        <v>389</v>
      </c>
      <c r="F64" s="20" t="s">
        <v>341</v>
      </c>
      <c r="G64" s="18">
        <v>1</v>
      </c>
      <c r="H64" s="19">
        <f>8730000+120000+8400000</f>
        <v>17250000</v>
      </c>
      <c r="I64" s="20" t="s">
        <v>127</v>
      </c>
    </row>
    <row r="65" spans="1:9" x14ac:dyDescent="0.35">
      <c r="A65" s="13" t="s">
        <v>25</v>
      </c>
      <c r="B65" s="7"/>
      <c r="C65" s="7"/>
      <c r="D65" s="7"/>
      <c r="E65" s="21"/>
      <c r="F65" s="20"/>
      <c r="G65" s="18"/>
      <c r="H65" s="19"/>
      <c r="I65" s="20"/>
    </row>
    <row r="66" spans="1:9" ht="28" x14ac:dyDescent="0.35">
      <c r="A66" s="12" t="s">
        <v>26</v>
      </c>
      <c r="B66" s="8" t="s">
        <v>395</v>
      </c>
      <c r="C66" s="7">
        <v>85121694</v>
      </c>
      <c r="D66" s="7">
        <v>511098</v>
      </c>
      <c r="E66" s="21" t="s">
        <v>238</v>
      </c>
      <c r="F66" s="20" t="s">
        <v>341</v>
      </c>
      <c r="G66" s="18">
        <v>1</v>
      </c>
      <c r="H66" s="19">
        <v>250000</v>
      </c>
      <c r="I66" s="20" t="s">
        <v>127</v>
      </c>
    </row>
    <row r="67" spans="1:9" ht="28" x14ac:dyDescent="0.35">
      <c r="A67" s="12" t="s">
        <v>26</v>
      </c>
      <c r="B67" s="8" t="s">
        <v>395</v>
      </c>
      <c r="C67" s="7">
        <v>85121694</v>
      </c>
      <c r="D67" s="7">
        <v>511098</v>
      </c>
      <c r="E67" s="21" t="s">
        <v>238</v>
      </c>
      <c r="F67" s="20" t="s">
        <v>341</v>
      </c>
      <c r="G67" s="18">
        <v>1</v>
      </c>
      <c r="H67" s="19">
        <v>250000</v>
      </c>
      <c r="I67" s="20" t="s">
        <v>127</v>
      </c>
    </row>
    <row r="68" spans="1:9" ht="28" x14ac:dyDescent="0.35">
      <c r="A68" s="12" t="s">
        <v>26</v>
      </c>
      <c r="B68" s="8" t="s">
        <v>395</v>
      </c>
      <c r="C68" s="7">
        <v>85121694</v>
      </c>
      <c r="D68" s="7">
        <v>511098</v>
      </c>
      <c r="E68" s="21" t="s">
        <v>239</v>
      </c>
      <c r="F68" s="20" t="s">
        <v>341</v>
      </c>
      <c r="G68" s="18">
        <v>1</v>
      </c>
      <c r="H68" s="19">
        <v>24000000</v>
      </c>
      <c r="I68" s="20" t="s">
        <v>127</v>
      </c>
    </row>
    <row r="69" spans="1:9" ht="28" x14ac:dyDescent="0.35">
      <c r="A69" s="12" t="s">
        <v>26</v>
      </c>
      <c r="B69" s="8" t="s">
        <v>395</v>
      </c>
      <c r="C69" s="7">
        <v>85121694</v>
      </c>
      <c r="D69" s="7">
        <v>511098</v>
      </c>
      <c r="E69" s="21" t="s">
        <v>239</v>
      </c>
      <c r="F69" s="20" t="s">
        <v>341</v>
      </c>
      <c r="G69" s="18">
        <v>1</v>
      </c>
      <c r="H69" s="19">
        <v>24000000</v>
      </c>
      <c r="I69" s="20" t="s">
        <v>127</v>
      </c>
    </row>
    <row r="70" spans="1:9" ht="42" x14ac:dyDescent="0.35">
      <c r="A70" s="12" t="s">
        <v>27</v>
      </c>
      <c r="B70" s="8" t="s">
        <v>395</v>
      </c>
      <c r="C70" s="7">
        <v>80121695</v>
      </c>
      <c r="D70" s="7">
        <v>511002</v>
      </c>
      <c r="E70" s="21" t="s">
        <v>123</v>
      </c>
      <c r="F70" s="20" t="s">
        <v>341</v>
      </c>
      <c r="G70" s="18">
        <v>1</v>
      </c>
      <c r="H70" s="19">
        <v>5582000</v>
      </c>
      <c r="I70" s="20" t="s">
        <v>127</v>
      </c>
    </row>
    <row r="71" spans="1:9" ht="42" x14ac:dyDescent="0.35">
      <c r="A71" s="12" t="s">
        <v>27</v>
      </c>
      <c r="B71" s="8" t="s">
        <v>395</v>
      </c>
      <c r="C71" s="7" t="s">
        <v>392</v>
      </c>
      <c r="D71" s="7" t="s">
        <v>392</v>
      </c>
      <c r="E71" s="21" t="s">
        <v>123</v>
      </c>
      <c r="F71" s="20" t="s">
        <v>341</v>
      </c>
      <c r="G71" s="18">
        <v>1</v>
      </c>
      <c r="H71" s="19">
        <v>150000</v>
      </c>
      <c r="I71" s="20" t="s">
        <v>127</v>
      </c>
    </row>
    <row r="72" spans="1:9" x14ac:dyDescent="0.35">
      <c r="A72" s="12" t="s">
        <v>27</v>
      </c>
      <c r="B72" s="8" t="s">
        <v>395</v>
      </c>
      <c r="C72" s="7" t="s">
        <v>392</v>
      </c>
      <c r="D72" s="7">
        <v>511165</v>
      </c>
      <c r="E72" s="21" t="s">
        <v>283</v>
      </c>
      <c r="F72" s="20" t="s">
        <v>341</v>
      </c>
      <c r="G72" s="18">
        <v>1</v>
      </c>
      <c r="H72" s="19">
        <v>5000000</v>
      </c>
      <c r="I72" s="20" t="s">
        <v>127</v>
      </c>
    </row>
    <row r="73" spans="1:9" x14ac:dyDescent="0.35">
      <c r="A73" s="12" t="s">
        <v>27</v>
      </c>
      <c r="B73" s="8" t="s">
        <v>395</v>
      </c>
      <c r="C73" s="7" t="s">
        <v>392</v>
      </c>
      <c r="D73" s="7">
        <v>511165</v>
      </c>
      <c r="E73" s="21" t="s">
        <v>284</v>
      </c>
      <c r="F73" s="20" t="s">
        <v>341</v>
      </c>
      <c r="G73" s="18">
        <v>1</v>
      </c>
      <c r="H73" s="19">
        <v>84000</v>
      </c>
      <c r="I73" s="20" t="s">
        <v>127</v>
      </c>
    </row>
    <row r="74" spans="1:9" ht="42" x14ac:dyDescent="0.35">
      <c r="A74" s="12" t="s">
        <v>28</v>
      </c>
      <c r="B74" s="8" t="s">
        <v>395</v>
      </c>
      <c r="C74" s="7">
        <v>841116</v>
      </c>
      <c r="D74" s="7">
        <v>511098</v>
      </c>
      <c r="E74" s="21" t="s">
        <v>240</v>
      </c>
      <c r="F74" s="20" t="s">
        <v>341</v>
      </c>
      <c r="G74" s="18">
        <v>1</v>
      </c>
      <c r="H74" s="19">
        <v>1200000</v>
      </c>
      <c r="I74" s="20" t="s">
        <v>127</v>
      </c>
    </row>
    <row r="75" spans="1:9" ht="28" x14ac:dyDescent="0.35">
      <c r="A75" s="12" t="s">
        <v>29</v>
      </c>
      <c r="B75" s="8" t="s">
        <v>395</v>
      </c>
      <c r="C75" s="7" t="s">
        <v>124</v>
      </c>
      <c r="D75" s="7">
        <v>511002</v>
      </c>
      <c r="E75" s="21" t="s">
        <v>125</v>
      </c>
      <c r="F75" s="20" t="s">
        <v>341</v>
      </c>
      <c r="G75" s="18">
        <v>1</v>
      </c>
      <c r="H75" s="19">
        <v>5500000</v>
      </c>
      <c r="I75" s="20" t="s">
        <v>127</v>
      </c>
    </row>
    <row r="76" spans="1:9" x14ac:dyDescent="0.35">
      <c r="A76" s="12" t="s">
        <v>29</v>
      </c>
      <c r="B76" s="8" t="s">
        <v>395</v>
      </c>
      <c r="C76" s="7" t="s">
        <v>392</v>
      </c>
      <c r="D76" s="7">
        <v>511045</v>
      </c>
      <c r="E76" s="21" t="s">
        <v>332</v>
      </c>
      <c r="F76" s="20" t="s">
        <v>341</v>
      </c>
      <c r="G76" s="18">
        <v>1</v>
      </c>
      <c r="H76" s="19">
        <v>400000</v>
      </c>
      <c r="I76" s="20" t="s">
        <v>127</v>
      </c>
    </row>
    <row r="77" spans="1:9" x14ac:dyDescent="0.35">
      <c r="A77" s="12" t="s">
        <v>29</v>
      </c>
      <c r="B77" s="8" t="s">
        <v>395</v>
      </c>
      <c r="C77" s="7" t="s">
        <v>392</v>
      </c>
      <c r="D77" s="7">
        <v>511005</v>
      </c>
      <c r="E77" s="21" t="s">
        <v>317</v>
      </c>
      <c r="F77" s="20" t="s">
        <v>341</v>
      </c>
      <c r="G77" s="18">
        <v>1</v>
      </c>
      <c r="H77" s="19">
        <v>15000000</v>
      </c>
      <c r="I77" s="20" t="s">
        <v>127</v>
      </c>
    </row>
    <row r="78" spans="1:9" x14ac:dyDescent="0.35">
      <c r="A78" s="12" t="s">
        <v>29</v>
      </c>
      <c r="B78" s="8" t="s">
        <v>395</v>
      </c>
      <c r="C78" s="7" t="s">
        <v>392</v>
      </c>
      <c r="D78" s="7">
        <v>511005</v>
      </c>
      <c r="E78" s="21" t="s">
        <v>318</v>
      </c>
      <c r="F78" s="20" t="s">
        <v>341</v>
      </c>
      <c r="G78" s="18">
        <v>1</v>
      </c>
      <c r="H78" s="19">
        <v>10000000</v>
      </c>
      <c r="I78" s="20" t="s">
        <v>127</v>
      </c>
    </row>
    <row r="79" spans="1:9" x14ac:dyDescent="0.35">
      <c r="A79" s="12" t="s">
        <v>29</v>
      </c>
      <c r="B79" s="8" t="s">
        <v>395</v>
      </c>
      <c r="C79" s="7" t="s">
        <v>392</v>
      </c>
      <c r="D79" s="7">
        <v>511005</v>
      </c>
      <c r="E79" s="21" t="s">
        <v>319</v>
      </c>
      <c r="F79" s="20" t="s">
        <v>341</v>
      </c>
      <c r="G79" s="18">
        <v>1</v>
      </c>
      <c r="H79" s="19">
        <v>600000</v>
      </c>
      <c r="I79" s="20" t="s">
        <v>127</v>
      </c>
    </row>
    <row r="80" spans="1:9" x14ac:dyDescent="0.35">
      <c r="A80" s="12" t="s">
        <v>29</v>
      </c>
      <c r="B80" s="8" t="s">
        <v>395</v>
      </c>
      <c r="C80" s="7" t="s">
        <v>392</v>
      </c>
      <c r="D80" s="7">
        <v>511117</v>
      </c>
      <c r="E80" s="21" t="s">
        <v>137</v>
      </c>
      <c r="F80" s="20" t="s">
        <v>341</v>
      </c>
      <c r="G80" s="18">
        <v>1</v>
      </c>
      <c r="H80" s="19">
        <v>5065000</v>
      </c>
      <c r="I80" s="20" t="s">
        <v>127</v>
      </c>
    </row>
    <row r="81" spans="1:9" ht="42" x14ac:dyDescent="0.35">
      <c r="A81" s="12" t="s">
        <v>29</v>
      </c>
      <c r="B81" s="8" t="s">
        <v>395</v>
      </c>
      <c r="C81" s="7">
        <v>841116</v>
      </c>
      <c r="D81" s="7">
        <v>511098</v>
      </c>
      <c r="E81" s="21" t="s">
        <v>240</v>
      </c>
      <c r="F81" s="20" t="s">
        <v>341</v>
      </c>
      <c r="G81" s="18">
        <v>1</v>
      </c>
      <c r="H81" s="19">
        <v>1200000</v>
      </c>
      <c r="I81" s="20" t="s">
        <v>127</v>
      </c>
    </row>
    <row r="82" spans="1:9" x14ac:dyDescent="0.35">
      <c r="A82" s="12" t="s">
        <v>29</v>
      </c>
      <c r="B82" s="8" t="s">
        <v>395</v>
      </c>
      <c r="C82" s="7">
        <v>80101511</v>
      </c>
      <c r="D82" s="7">
        <v>511007</v>
      </c>
      <c r="E82" s="21" t="s">
        <v>241</v>
      </c>
      <c r="F82" s="20" t="s">
        <v>341</v>
      </c>
      <c r="G82" s="18">
        <v>1</v>
      </c>
      <c r="H82" s="19">
        <v>6000000</v>
      </c>
      <c r="I82" s="20" t="s">
        <v>127</v>
      </c>
    </row>
    <row r="83" spans="1:9" x14ac:dyDescent="0.35">
      <c r="A83" s="12" t="s">
        <v>29</v>
      </c>
      <c r="B83" s="8" t="s">
        <v>395</v>
      </c>
      <c r="C83" s="7">
        <v>80101511</v>
      </c>
      <c r="D83" s="7">
        <v>511050</v>
      </c>
      <c r="E83" s="21" t="s">
        <v>242</v>
      </c>
      <c r="F83" s="20" t="s">
        <v>341</v>
      </c>
      <c r="G83" s="18">
        <v>1</v>
      </c>
      <c r="H83" s="19">
        <v>180000</v>
      </c>
      <c r="I83" s="20" t="s">
        <v>127</v>
      </c>
    </row>
    <row r="84" spans="1:9" x14ac:dyDescent="0.35">
      <c r="A84" s="12" t="s">
        <v>29</v>
      </c>
      <c r="B84" s="8" t="s">
        <v>395</v>
      </c>
      <c r="C84" s="7" t="s">
        <v>392</v>
      </c>
      <c r="D84" s="7">
        <v>511135</v>
      </c>
      <c r="E84" s="21" t="s">
        <v>334</v>
      </c>
      <c r="F84" s="20" t="s">
        <v>341</v>
      </c>
      <c r="G84" s="18">
        <v>1</v>
      </c>
      <c r="H84" s="19">
        <v>600000</v>
      </c>
      <c r="I84" s="20" t="s">
        <v>127</v>
      </c>
    </row>
    <row r="85" spans="1:9" x14ac:dyDescent="0.35">
      <c r="A85" s="12" t="s">
        <v>29</v>
      </c>
      <c r="B85" s="8" t="s">
        <v>395</v>
      </c>
      <c r="C85" s="7" t="s">
        <v>392</v>
      </c>
      <c r="D85" s="7">
        <v>511007</v>
      </c>
      <c r="E85" s="21" t="s">
        <v>388</v>
      </c>
      <c r="F85" s="20" t="s">
        <v>341</v>
      </c>
      <c r="G85" s="18">
        <v>1</v>
      </c>
      <c r="H85" s="19">
        <v>14000000</v>
      </c>
      <c r="I85" s="20" t="s">
        <v>127</v>
      </c>
    </row>
    <row r="86" spans="1:9" ht="28" x14ac:dyDescent="0.35">
      <c r="A86" s="14" t="s">
        <v>30</v>
      </c>
      <c r="B86" s="8" t="s">
        <v>395</v>
      </c>
      <c r="C86" s="7">
        <v>81111511</v>
      </c>
      <c r="D86" s="7">
        <v>511053</v>
      </c>
      <c r="E86" s="21" t="s">
        <v>243</v>
      </c>
      <c r="F86" s="20" t="s">
        <v>341</v>
      </c>
      <c r="G86" s="18">
        <v>1</v>
      </c>
      <c r="H86" s="19">
        <v>11500000</v>
      </c>
      <c r="I86" s="20" t="s">
        <v>127</v>
      </c>
    </row>
    <row r="87" spans="1:9" x14ac:dyDescent="0.35">
      <c r="A87" s="14" t="s">
        <v>30</v>
      </c>
      <c r="B87" s="8" t="s">
        <v>395</v>
      </c>
      <c r="C87" s="7" t="s">
        <v>392</v>
      </c>
      <c r="D87" s="7">
        <v>511086</v>
      </c>
      <c r="E87" s="21" t="s">
        <v>177</v>
      </c>
      <c r="F87" s="20" t="s">
        <v>341</v>
      </c>
      <c r="G87" s="18">
        <v>1</v>
      </c>
      <c r="H87" s="19">
        <v>5100000</v>
      </c>
      <c r="I87" s="20" t="s">
        <v>127</v>
      </c>
    </row>
    <row r="88" spans="1:9" ht="42" x14ac:dyDescent="0.35">
      <c r="A88" s="14" t="s">
        <v>30</v>
      </c>
      <c r="B88" s="8" t="s">
        <v>395</v>
      </c>
      <c r="C88" s="7" t="s">
        <v>392</v>
      </c>
      <c r="D88" s="7">
        <v>511086</v>
      </c>
      <c r="E88" s="21" t="s">
        <v>178</v>
      </c>
      <c r="F88" s="20" t="s">
        <v>341</v>
      </c>
      <c r="G88" s="18">
        <v>1</v>
      </c>
      <c r="H88" s="19">
        <v>20000000</v>
      </c>
      <c r="I88" s="20" t="s">
        <v>127</v>
      </c>
    </row>
    <row r="89" spans="1:9" x14ac:dyDescent="0.35">
      <c r="A89" s="14" t="s">
        <v>30</v>
      </c>
      <c r="B89" s="8" t="s">
        <v>395</v>
      </c>
      <c r="C89" s="7" t="s">
        <v>392</v>
      </c>
      <c r="D89" s="7" t="s">
        <v>392</v>
      </c>
      <c r="E89" s="21" t="s">
        <v>224</v>
      </c>
      <c r="F89" s="20" t="s">
        <v>341</v>
      </c>
      <c r="G89" s="18">
        <v>1</v>
      </c>
      <c r="H89" s="19">
        <v>80000</v>
      </c>
      <c r="I89" s="20" t="s">
        <v>127</v>
      </c>
    </row>
    <row r="90" spans="1:9" ht="31" x14ac:dyDescent="0.35">
      <c r="A90" s="14" t="s">
        <v>31</v>
      </c>
      <c r="B90" s="8" t="s">
        <v>395</v>
      </c>
      <c r="C90" s="7" t="s">
        <v>392</v>
      </c>
      <c r="D90" s="7" t="s">
        <v>316</v>
      </c>
      <c r="E90" s="21" t="s">
        <v>138</v>
      </c>
      <c r="F90" s="20" t="s">
        <v>341</v>
      </c>
      <c r="G90" s="18">
        <v>1</v>
      </c>
      <c r="H90" s="19">
        <f>120000+180000+1200000</f>
        <v>1500000</v>
      </c>
      <c r="I90" s="20" t="s">
        <v>127</v>
      </c>
    </row>
    <row r="91" spans="1:9" x14ac:dyDescent="0.35">
      <c r="A91" s="14" t="s">
        <v>31</v>
      </c>
      <c r="B91" s="8" t="s">
        <v>395</v>
      </c>
      <c r="C91" s="7" t="s">
        <v>392</v>
      </c>
      <c r="D91" s="7">
        <v>511045</v>
      </c>
      <c r="E91" s="21" t="s">
        <v>333</v>
      </c>
      <c r="F91" s="20" t="s">
        <v>341</v>
      </c>
      <c r="G91" s="18">
        <v>1</v>
      </c>
      <c r="H91" s="19">
        <v>49200000</v>
      </c>
      <c r="I91" s="20" t="s">
        <v>127</v>
      </c>
    </row>
    <row r="92" spans="1:9" ht="42" x14ac:dyDescent="0.35">
      <c r="A92" s="14" t="s">
        <v>32</v>
      </c>
      <c r="B92" s="8" t="s">
        <v>395</v>
      </c>
      <c r="C92" s="7" t="s">
        <v>392</v>
      </c>
      <c r="D92" s="7">
        <v>511150</v>
      </c>
      <c r="E92" s="21" t="s">
        <v>387</v>
      </c>
      <c r="F92" s="20" t="s">
        <v>341</v>
      </c>
      <c r="G92" s="18">
        <v>1</v>
      </c>
      <c r="H92" s="19">
        <v>1474500000</v>
      </c>
      <c r="I92" s="20" t="s">
        <v>127</v>
      </c>
    </row>
    <row r="93" spans="1:9" ht="28" x14ac:dyDescent="0.35">
      <c r="A93" s="14" t="s">
        <v>32</v>
      </c>
      <c r="B93" s="8" t="s">
        <v>395</v>
      </c>
      <c r="C93" s="7" t="s">
        <v>392</v>
      </c>
      <c r="D93" s="7">
        <v>511142</v>
      </c>
      <c r="E93" s="21" t="s">
        <v>386</v>
      </c>
      <c r="F93" s="20" t="s">
        <v>341</v>
      </c>
      <c r="G93" s="18">
        <v>1</v>
      </c>
      <c r="H93" s="19">
        <v>100000000</v>
      </c>
      <c r="I93" s="20" t="s">
        <v>127</v>
      </c>
    </row>
    <row r="94" spans="1:9" x14ac:dyDescent="0.35">
      <c r="A94" s="14" t="s">
        <v>32</v>
      </c>
      <c r="B94" s="8" t="s">
        <v>395</v>
      </c>
      <c r="C94" s="7" t="s">
        <v>392</v>
      </c>
      <c r="D94" s="7">
        <v>511117</v>
      </c>
      <c r="E94" s="21" t="s">
        <v>139</v>
      </c>
      <c r="F94" s="20" t="s">
        <v>341</v>
      </c>
      <c r="G94" s="18">
        <v>1</v>
      </c>
      <c r="H94" s="19">
        <v>3798000</v>
      </c>
      <c r="I94" s="20" t="s">
        <v>127</v>
      </c>
    </row>
    <row r="95" spans="1:9" ht="28" x14ac:dyDescent="0.35">
      <c r="A95" s="14" t="s">
        <v>32</v>
      </c>
      <c r="B95" s="8" t="s">
        <v>395</v>
      </c>
      <c r="C95" s="7" t="s">
        <v>392</v>
      </c>
      <c r="D95" s="7">
        <v>511117</v>
      </c>
      <c r="E95" s="21" t="s">
        <v>140</v>
      </c>
      <c r="F95" s="20" t="s">
        <v>341</v>
      </c>
      <c r="G95" s="18">
        <v>1</v>
      </c>
      <c r="H95" s="19">
        <v>7600000</v>
      </c>
      <c r="I95" s="20" t="s">
        <v>127</v>
      </c>
    </row>
    <row r="96" spans="1:9" ht="28" x14ac:dyDescent="0.35">
      <c r="A96" s="14" t="s">
        <v>32</v>
      </c>
      <c r="B96" s="8" t="s">
        <v>395</v>
      </c>
      <c r="C96" s="7">
        <v>14111815</v>
      </c>
      <c r="D96" s="7">
        <v>511118</v>
      </c>
      <c r="E96" s="21" t="s">
        <v>244</v>
      </c>
      <c r="F96" s="20" t="s">
        <v>341</v>
      </c>
      <c r="G96" s="18">
        <v>1</v>
      </c>
      <c r="H96" s="19">
        <f>2625000+2625000</f>
        <v>5250000</v>
      </c>
      <c r="I96" s="20" t="s">
        <v>127</v>
      </c>
    </row>
    <row r="97" spans="1:9" x14ac:dyDescent="0.35">
      <c r="A97" s="14" t="s">
        <v>32</v>
      </c>
      <c r="B97" s="8" t="s">
        <v>395</v>
      </c>
      <c r="C97" s="7" t="s">
        <v>392</v>
      </c>
      <c r="D97" s="7">
        <v>511118</v>
      </c>
      <c r="E97" s="21" t="s">
        <v>245</v>
      </c>
      <c r="F97" s="20" t="s">
        <v>341</v>
      </c>
      <c r="G97" s="18">
        <v>1</v>
      </c>
      <c r="H97" s="19">
        <v>2000000</v>
      </c>
      <c r="I97" s="20" t="s">
        <v>127</v>
      </c>
    </row>
    <row r="98" spans="1:9" x14ac:dyDescent="0.35">
      <c r="A98" s="14" t="s">
        <v>32</v>
      </c>
      <c r="B98" s="8" t="s">
        <v>395</v>
      </c>
      <c r="C98" s="7" t="s">
        <v>392</v>
      </c>
      <c r="D98" s="7">
        <v>511045</v>
      </c>
      <c r="E98" s="21" t="s">
        <v>375</v>
      </c>
      <c r="F98" s="20" t="s">
        <v>341</v>
      </c>
      <c r="G98" s="18">
        <v>1</v>
      </c>
      <c r="H98" s="19">
        <v>1200000</v>
      </c>
      <c r="I98" s="20" t="s">
        <v>127</v>
      </c>
    </row>
    <row r="99" spans="1:9" ht="42" x14ac:dyDescent="0.35">
      <c r="A99" s="14" t="s">
        <v>32</v>
      </c>
      <c r="B99" s="8" t="s">
        <v>395</v>
      </c>
      <c r="C99" s="7" t="s">
        <v>392</v>
      </c>
      <c r="D99" s="7" t="s">
        <v>392</v>
      </c>
      <c r="E99" s="21" t="s">
        <v>391</v>
      </c>
      <c r="F99" s="20" t="s">
        <v>341</v>
      </c>
      <c r="G99" s="18">
        <v>1</v>
      </c>
      <c r="H99" s="19">
        <v>13500000</v>
      </c>
      <c r="I99" s="20" t="s">
        <v>127</v>
      </c>
    </row>
    <row r="100" spans="1:9" x14ac:dyDescent="0.35">
      <c r="A100" s="13" t="s">
        <v>33</v>
      </c>
      <c r="B100" s="7"/>
      <c r="C100" s="7"/>
      <c r="D100" s="7"/>
      <c r="E100" s="21"/>
      <c r="F100" s="20"/>
      <c r="G100" s="18"/>
      <c r="H100" s="19"/>
      <c r="I100" s="20"/>
    </row>
    <row r="101" spans="1:9" ht="201.5" x14ac:dyDescent="0.35">
      <c r="A101" s="14" t="s">
        <v>34</v>
      </c>
      <c r="B101" s="8" t="s">
        <v>395</v>
      </c>
      <c r="C101" s="7" t="s">
        <v>392</v>
      </c>
      <c r="D101" s="7" t="s">
        <v>303</v>
      </c>
      <c r="E101" s="21" t="s">
        <v>141</v>
      </c>
      <c r="F101" s="20" t="s">
        <v>341</v>
      </c>
      <c r="G101" s="18">
        <v>1</v>
      </c>
      <c r="H101" s="19">
        <f>120000+3900000+200000+120000+1680000+600000+18000000+2400000+60000+2400000+900000+480000+120000</f>
        <v>30980000</v>
      </c>
      <c r="I101" s="20" t="s">
        <v>127</v>
      </c>
    </row>
    <row r="102" spans="1:9" x14ac:dyDescent="0.35">
      <c r="A102" s="14" t="s">
        <v>34</v>
      </c>
      <c r="B102" s="8" t="s">
        <v>395</v>
      </c>
      <c r="C102" s="7">
        <v>7811</v>
      </c>
      <c r="D102" s="7">
        <v>511098</v>
      </c>
      <c r="E102" s="21" t="s">
        <v>246</v>
      </c>
      <c r="F102" s="20" t="s">
        <v>341</v>
      </c>
      <c r="G102" s="18">
        <v>1</v>
      </c>
      <c r="H102" s="19">
        <v>800000</v>
      </c>
      <c r="I102" s="20" t="s">
        <v>127</v>
      </c>
    </row>
    <row r="103" spans="1:9" ht="217" x14ac:dyDescent="0.35">
      <c r="A103" s="14" t="s">
        <v>35</v>
      </c>
      <c r="B103" s="8" t="s">
        <v>395</v>
      </c>
      <c r="C103" s="7" t="s">
        <v>392</v>
      </c>
      <c r="D103" s="7" t="s">
        <v>304</v>
      </c>
      <c r="E103" s="21" t="s">
        <v>142</v>
      </c>
      <c r="F103" s="20" t="s">
        <v>341</v>
      </c>
      <c r="G103" s="18">
        <v>1</v>
      </c>
      <c r="H103" s="19">
        <f>180000+13065000+1500000+180000+840000+21000000+900000+3840000+60000+276000+600000+120000+120000+60000+1440000</f>
        <v>44181000</v>
      </c>
      <c r="I103" s="20" t="s">
        <v>127</v>
      </c>
    </row>
    <row r="104" spans="1:9" x14ac:dyDescent="0.35">
      <c r="A104" s="10" t="s">
        <v>36</v>
      </c>
      <c r="B104" s="8" t="s">
        <v>395</v>
      </c>
      <c r="C104" s="7" t="s">
        <v>392</v>
      </c>
      <c r="D104" s="7" t="s">
        <v>392</v>
      </c>
      <c r="E104" s="21" t="s">
        <v>179</v>
      </c>
      <c r="F104" s="20" t="s">
        <v>341</v>
      </c>
      <c r="G104" s="18">
        <v>1</v>
      </c>
      <c r="H104" s="19">
        <v>2000000</v>
      </c>
      <c r="I104" s="20" t="s">
        <v>127</v>
      </c>
    </row>
    <row r="105" spans="1:9" ht="30" customHeight="1" x14ac:dyDescent="0.35">
      <c r="A105" s="10" t="s">
        <v>37</v>
      </c>
      <c r="B105" s="8" t="s">
        <v>395</v>
      </c>
      <c r="C105" s="7" t="s">
        <v>392</v>
      </c>
      <c r="D105" s="7" t="s">
        <v>392</v>
      </c>
      <c r="E105" s="21" t="s">
        <v>142</v>
      </c>
      <c r="F105" s="20" t="s">
        <v>341</v>
      </c>
      <c r="G105" s="18">
        <v>1</v>
      </c>
      <c r="H105" s="19">
        <v>4000000</v>
      </c>
      <c r="I105" s="20" t="s">
        <v>127</v>
      </c>
    </row>
    <row r="106" spans="1:9" x14ac:dyDescent="0.35">
      <c r="A106" s="13" t="s">
        <v>38</v>
      </c>
      <c r="B106" s="7"/>
      <c r="C106" s="7"/>
      <c r="D106" s="7"/>
      <c r="E106" s="21"/>
      <c r="F106" s="20"/>
      <c r="G106" s="18"/>
      <c r="H106" s="19"/>
      <c r="I106" s="20"/>
    </row>
    <row r="107" spans="1:9" ht="108.5" x14ac:dyDescent="0.35">
      <c r="A107" s="14" t="s">
        <v>39</v>
      </c>
      <c r="B107" s="8" t="s">
        <v>395</v>
      </c>
      <c r="C107" s="7" t="s">
        <v>392</v>
      </c>
      <c r="D107" s="7" t="s">
        <v>180</v>
      </c>
      <c r="E107" s="21" t="s">
        <v>181</v>
      </c>
      <c r="F107" s="20" t="s">
        <v>341</v>
      </c>
      <c r="G107" s="18">
        <v>12</v>
      </c>
      <c r="H107" s="19">
        <v>1932000</v>
      </c>
      <c r="I107" s="20" t="s">
        <v>127</v>
      </c>
    </row>
    <row r="108" spans="1:9" x14ac:dyDescent="0.35">
      <c r="A108" s="14" t="s">
        <v>39</v>
      </c>
      <c r="B108" s="8" t="s">
        <v>395</v>
      </c>
      <c r="C108" s="7" t="s">
        <v>392</v>
      </c>
      <c r="D108" s="7" t="s">
        <v>336</v>
      </c>
      <c r="E108" s="21" t="s">
        <v>287</v>
      </c>
      <c r="F108" s="20" t="s">
        <v>341</v>
      </c>
      <c r="G108" s="18">
        <v>12</v>
      </c>
      <c r="H108" s="19">
        <f>690000+43200000</f>
        <v>43890000</v>
      </c>
      <c r="I108" s="20" t="s">
        <v>127</v>
      </c>
    </row>
    <row r="109" spans="1:9" x14ac:dyDescent="0.35">
      <c r="A109" s="14" t="s">
        <v>39</v>
      </c>
      <c r="B109" s="8" t="s">
        <v>395</v>
      </c>
      <c r="C109" s="7" t="s">
        <v>392</v>
      </c>
      <c r="D109" s="7" t="s">
        <v>336</v>
      </c>
      <c r="E109" s="21" t="s">
        <v>288</v>
      </c>
      <c r="F109" s="20" t="s">
        <v>341</v>
      </c>
      <c r="G109" s="18">
        <v>12</v>
      </c>
      <c r="H109" s="19">
        <f>300000+5400000</f>
        <v>5700000</v>
      </c>
      <c r="I109" s="20" t="s">
        <v>127</v>
      </c>
    </row>
    <row r="110" spans="1:9" x14ac:dyDescent="0.35">
      <c r="A110" s="14" t="s">
        <v>39</v>
      </c>
      <c r="B110" s="8" t="s">
        <v>395</v>
      </c>
      <c r="C110" s="7" t="s">
        <v>392</v>
      </c>
      <c r="D110" s="7">
        <v>511045</v>
      </c>
      <c r="E110" s="21" t="s">
        <v>338</v>
      </c>
      <c r="F110" s="20" t="s">
        <v>341</v>
      </c>
      <c r="G110" s="18">
        <v>12</v>
      </c>
      <c r="H110" s="19">
        <v>1800000</v>
      </c>
      <c r="I110" s="20" t="s">
        <v>127</v>
      </c>
    </row>
    <row r="111" spans="1:9" x14ac:dyDescent="0.35">
      <c r="A111" s="14" t="s">
        <v>39</v>
      </c>
      <c r="B111" s="8" t="s">
        <v>395</v>
      </c>
      <c r="C111" s="7" t="s">
        <v>392</v>
      </c>
      <c r="D111" s="7">
        <v>511045</v>
      </c>
      <c r="E111" s="21" t="s">
        <v>339</v>
      </c>
      <c r="F111" s="20" t="s">
        <v>341</v>
      </c>
      <c r="G111" s="18">
        <v>12</v>
      </c>
      <c r="H111" s="19">
        <v>60000</v>
      </c>
      <c r="I111" s="20" t="s">
        <v>127</v>
      </c>
    </row>
    <row r="112" spans="1:9" ht="124" x14ac:dyDescent="0.35">
      <c r="A112" s="14" t="s">
        <v>39</v>
      </c>
      <c r="B112" s="8" t="s">
        <v>395</v>
      </c>
      <c r="C112" s="7" t="s">
        <v>392</v>
      </c>
      <c r="D112" s="7" t="s">
        <v>337</v>
      </c>
      <c r="E112" s="21" t="s">
        <v>182</v>
      </c>
      <c r="F112" s="20" t="s">
        <v>341</v>
      </c>
      <c r="G112" s="18">
        <v>12</v>
      </c>
      <c r="H112" s="19">
        <f>1350000+3000000</f>
        <v>4350000</v>
      </c>
      <c r="I112" s="20" t="s">
        <v>127</v>
      </c>
    </row>
    <row r="113" spans="1:9" ht="124" x14ac:dyDescent="0.35">
      <c r="A113" s="10" t="s">
        <v>40</v>
      </c>
      <c r="B113" s="8" t="s">
        <v>395</v>
      </c>
      <c r="C113" s="7" t="s">
        <v>392</v>
      </c>
      <c r="D113" s="7" t="s">
        <v>337</v>
      </c>
      <c r="E113" s="21" t="s">
        <v>182</v>
      </c>
      <c r="F113" s="20" t="s">
        <v>341</v>
      </c>
      <c r="G113" s="18">
        <v>12</v>
      </c>
      <c r="H113" s="19">
        <f>1350000+3000000</f>
        <v>4350000</v>
      </c>
      <c r="I113" s="20" t="s">
        <v>127</v>
      </c>
    </row>
    <row r="114" spans="1:9" x14ac:dyDescent="0.35">
      <c r="A114" s="10" t="s">
        <v>41</v>
      </c>
      <c r="B114" s="7" t="s">
        <v>392</v>
      </c>
      <c r="C114" s="7" t="s">
        <v>392</v>
      </c>
      <c r="D114" s="7" t="s">
        <v>392</v>
      </c>
      <c r="E114" s="7" t="s">
        <v>392</v>
      </c>
      <c r="F114" s="7" t="s">
        <v>392</v>
      </c>
      <c r="G114" s="7" t="s">
        <v>392</v>
      </c>
      <c r="H114" s="7" t="s">
        <v>392</v>
      </c>
      <c r="I114" s="7" t="s">
        <v>392</v>
      </c>
    </row>
    <row r="115" spans="1:9" x14ac:dyDescent="0.35">
      <c r="A115" s="13" t="s">
        <v>42</v>
      </c>
      <c r="B115" s="7"/>
      <c r="C115" s="7"/>
      <c r="D115" s="7"/>
      <c r="E115" s="21"/>
      <c r="F115" s="20"/>
      <c r="G115" s="18"/>
      <c r="H115" s="19"/>
      <c r="I115" s="20"/>
    </row>
    <row r="116" spans="1:9" ht="28" x14ac:dyDescent="0.35">
      <c r="A116" s="14" t="s">
        <v>43</v>
      </c>
      <c r="B116" s="8" t="s">
        <v>395</v>
      </c>
      <c r="C116" s="7">
        <v>86132101</v>
      </c>
      <c r="D116" s="7">
        <v>511053</v>
      </c>
      <c r="E116" s="21" t="s">
        <v>247</v>
      </c>
      <c r="F116" s="20" t="s">
        <v>341</v>
      </c>
      <c r="G116" s="18">
        <v>1</v>
      </c>
      <c r="H116" s="19">
        <v>51000000</v>
      </c>
      <c r="I116" s="20" t="s">
        <v>127</v>
      </c>
    </row>
    <row r="117" spans="1:9" x14ac:dyDescent="0.35">
      <c r="A117" s="14" t="s">
        <v>43</v>
      </c>
      <c r="B117" s="8" t="s">
        <v>395</v>
      </c>
      <c r="C117" s="7">
        <v>86132101</v>
      </c>
      <c r="D117" s="7" t="s">
        <v>305</v>
      </c>
      <c r="E117" s="21" t="s">
        <v>301</v>
      </c>
      <c r="F117" s="20" t="s">
        <v>341</v>
      </c>
      <c r="G117" s="18">
        <v>1</v>
      </c>
      <c r="H117" s="19">
        <f>700000+600000</f>
        <v>1300000</v>
      </c>
      <c r="I117" s="20" t="s">
        <v>127</v>
      </c>
    </row>
    <row r="118" spans="1:9" x14ac:dyDescent="0.35">
      <c r="A118" s="14" t="s">
        <v>43</v>
      </c>
      <c r="B118" s="8" t="s">
        <v>395</v>
      </c>
      <c r="C118" s="7">
        <v>86132101</v>
      </c>
      <c r="D118" s="7">
        <v>511097</v>
      </c>
      <c r="E118" s="21" t="s">
        <v>248</v>
      </c>
      <c r="F118" s="20" t="s">
        <v>341</v>
      </c>
      <c r="G118" s="18">
        <v>1</v>
      </c>
      <c r="H118" s="19">
        <v>13000000</v>
      </c>
      <c r="I118" s="20" t="s">
        <v>127</v>
      </c>
    </row>
    <row r="119" spans="1:9" x14ac:dyDescent="0.35">
      <c r="A119" s="14" t="s">
        <v>43</v>
      </c>
      <c r="B119" s="8" t="s">
        <v>395</v>
      </c>
      <c r="C119" s="7">
        <v>86101808</v>
      </c>
      <c r="D119" s="7">
        <v>511002</v>
      </c>
      <c r="E119" s="21" t="s">
        <v>126</v>
      </c>
      <c r="F119" s="20" t="s">
        <v>341</v>
      </c>
      <c r="G119" s="18">
        <v>1</v>
      </c>
      <c r="H119" s="19">
        <f>8400000+4000000</f>
        <v>12400000</v>
      </c>
      <c r="I119" s="20" t="s">
        <v>127</v>
      </c>
    </row>
    <row r="120" spans="1:9" ht="31" x14ac:dyDescent="0.35">
      <c r="A120" s="14" t="s">
        <v>43</v>
      </c>
      <c r="B120" s="8" t="s">
        <v>395</v>
      </c>
      <c r="C120" s="7">
        <v>86132101</v>
      </c>
      <c r="D120" s="7" t="s">
        <v>311</v>
      </c>
      <c r="E120" s="21" t="s">
        <v>143</v>
      </c>
      <c r="F120" s="20" t="s">
        <v>341</v>
      </c>
      <c r="G120" s="18">
        <v>1</v>
      </c>
      <c r="H120" s="19">
        <f>280000+5940000+120000+10000000</f>
        <v>16340000</v>
      </c>
      <c r="I120" s="20" t="s">
        <v>127</v>
      </c>
    </row>
    <row r="121" spans="1:9" ht="42" x14ac:dyDescent="0.35">
      <c r="A121" s="14" t="s">
        <v>43</v>
      </c>
      <c r="B121" s="8" t="s">
        <v>395</v>
      </c>
      <c r="C121" s="7" t="s">
        <v>392</v>
      </c>
      <c r="D121" s="7" t="s">
        <v>392</v>
      </c>
      <c r="E121" s="21" t="s">
        <v>183</v>
      </c>
      <c r="F121" s="20" t="s">
        <v>341</v>
      </c>
      <c r="G121" s="18">
        <v>1</v>
      </c>
      <c r="H121" s="19">
        <v>7000000</v>
      </c>
      <c r="I121" s="20" t="s">
        <v>127</v>
      </c>
    </row>
    <row r="122" spans="1:9" ht="28" x14ac:dyDescent="0.35">
      <c r="A122" s="17" t="s">
        <v>44</v>
      </c>
      <c r="B122" s="8" t="s">
        <v>395</v>
      </c>
      <c r="C122" s="7" t="s">
        <v>392</v>
      </c>
      <c r="D122" s="7">
        <v>511117</v>
      </c>
      <c r="E122" s="21" t="s">
        <v>144</v>
      </c>
      <c r="F122" s="20" t="s">
        <v>341</v>
      </c>
      <c r="G122" s="18">
        <v>100</v>
      </c>
      <c r="H122" s="19">
        <v>400000</v>
      </c>
      <c r="I122" s="20" t="s">
        <v>127</v>
      </c>
    </row>
    <row r="123" spans="1:9" ht="28" x14ac:dyDescent="0.35">
      <c r="A123" s="17" t="s">
        <v>44</v>
      </c>
      <c r="B123" s="8" t="s">
        <v>395</v>
      </c>
      <c r="C123" s="7" t="s">
        <v>392</v>
      </c>
      <c r="D123" s="7">
        <v>511117</v>
      </c>
      <c r="E123" s="21" t="s">
        <v>145</v>
      </c>
      <c r="F123" s="20" t="s">
        <v>341</v>
      </c>
      <c r="G123" s="18">
        <v>1</v>
      </c>
      <c r="H123" s="19">
        <v>200000</v>
      </c>
      <c r="I123" s="20" t="s">
        <v>127</v>
      </c>
    </row>
    <row r="124" spans="1:9" ht="28" x14ac:dyDescent="0.35">
      <c r="A124" s="17" t="s">
        <v>44</v>
      </c>
      <c r="B124" s="8" t="s">
        <v>395</v>
      </c>
      <c r="C124" s="7" t="s">
        <v>392</v>
      </c>
      <c r="D124" s="7" t="s">
        <v>392</v>
      </c>
      <c r="E124" s="21" t="s">
        <v>225</v>
      </c>
      <c r="F124" s="20" t="s">
        <v>341</v>
      </c>
      <c r="G124" s="18" t="s">
        <v>221</v>
      </c>
      <c r="H124" s="19">
        <v>800000</v>
      </c>
      <c r="I124" s="20" t="s">
        <v>127</v>
      </c>
    </row>
    <row r="125" spans="1:9" x14ac:dyDescent="0.35">
      <c r="A125" s="17" t="s">
        <v>44</v>
      </c>
      <c r="B125" s="8" t="s">
        <v>395</v>
      </c>
      <c r="C125" s="7">
        <v>78111899</v>
      </c>
      <c r="D125" s="7">
        <v>511097</v>
      </c>
      <c r="E125" s="21" t="s">
        <v>249</v>
      </c>
      <c r="F125" s="20" t="s">
        <v>341</v>
      </c>
      <c r="G125" s="18">
        <v>1</v>
      </c>
      <c r="H125" s="19">
        <v>500000</v>
      </c>
      <c r="I125" s="20" t="s">
        <v>127</v>
      </c>
    </row>
    <row r="126" spans="1:9" ht="28" x14ac:dyDescent="0.35">
      <c r="A126" s="17" t="s">
        <v>44</v>
      </c>
      <c r="B126" s="8" t="s">
        <v>395</v>
      </c>
      <c r="C126" s="7">
        <v>80131502</v>
      </c>
      <c r="D126" s="7">
        <v>511097</v>
      </c>
      <c r="E126" s="21" t="s">
        <v>250</v>
      </c>
      <c r="F126" s="20" t="s">
        <v>341</v>
      </c>
      <c r="G126" s="18">
        <v>1</v>
      </c>
      <c r="H126" s="19">
        <v>9500000</v>
      </c>
      <c r="I126" s="20" t="s">
        <v>127</v>
      </c>
    </row>
    <row r="127" spans="1:9" ht="28" x14ac:dyDescent="0.35">
      <c r="A127" s="17" t="s">
        <v>44</v>
      </c>
      <c r="B127" s="8" t="s">
        <v>395</v>
      </c>
      <c r="C127" s="7">
        <v>72153612</v>
      </c>
      <c r="D127" s="7">
        <v>511097</v>
      </c>
      <c r="E127" s="21" t="s">
        <v>251</v>
      </c>
      <c r="F127" s="20" t="s">
        <v>341</v>
      </c>
      <c r="G127" s="18">
        <v>1</v>
      </c>
      <c r="H127" s="19">
        <v>1500000</v>
      </c>
      <c r="I127" s="20" t="s">
        <v>127</v>
      </c>
    </row>
    <row r="128" spans="1:9" x14ac:dyDescent="0.35">
      <c r="A128" s="17" t="s">
        <v>44</v>
      </c>
      <c r="B128" s="8" t="s">
        <v>395</v>
      </c>
      <c r="C128" s="7">
        <v>90159998</v>
      </c>
      <c r="D128" s="7">
        <v>511097</v>
      </c>
      <c r="E128" s="21" t="s">
        <v>252</v>
      </c>
      <c r="F128" s="20" t="s">
        <v>341</v>
      </c>
      <c r="G128" s="18">
        <v>1</v>
      </c>
      <c r="H128" s="19">
        <v>2500000</v>
      </c>
      <c r="I128" s="20" t="s">
        <v>127</v>
      </c>
    </row>
    <row r="129" spans="1:9" ht="28" x14ac:dyDescent="0.35">
      <c r="A129" s="17" t="s">
        <v>44</v>
      </c>
      <c r="B129" s="8" t="s">
        <v>395</v>
      </c>
      <c r="C129" s="7">
        <v>90101604</v>
      </c>
      <c r="D129" s="7">
        <v>511097</v>
      </c>
      <c r="E129" s="21" t="s">
        <v>253</v>
      </c>
      <c r="F129" s="20" t="s">
        <v>341</v>
      </c>
      <c r="G129" s="18">
        <v>1</v>
      </c>
      <c r="H129" s="19">
        <v>4000000</v>
      </c>
      <c r="I129" s="20" t="s">
        <v>127</v>
      </c>
    </row>
    <row r="130" spans="1:9" ht="28" x14ac:dyDescent="0.35">
      <c r="A130" s="17" t="s">
        <v>44</v>
      </c>
      <c r="B130" s="8" t="s">
        <v>395</v>
      </c>
      <c r="C130" s="7">
        <v>90101604</v>
      </c>
      <c r="D130" s="7">
        <v>511097</v>
      </c>
      <c r="E130" s="21" t="s">
        <v>254</v>
      </c>
      <c r="F130" s="20" t="s">
        <v>341</v>
      </c>
      <c r="G130" s="18">
        <v>1</v>
      </c>
      <c r="H130" s="19">
        <v>4000000</v>
      </c>
      <c r="I130" s="20" t="s">
        <v>127</v>
      </c>
    </row>
    <row r="131" spans="1:9" ht="28" x14ac:dyDescent="0.35">
      <c r="A131" s="17" t="s">
        <v>44</v>
      </c>
      <c r="B131" s="8" t="s">
        <v>395</v>
      </c>
      <c r="C131" s="7">
        <v>73159998</v>
      </c>
      <c r="D131" s="7">
        <v>511097</v>
      </c>
      <c r="E131" s="21" t="s">
        <v>255</v>
      </c>
      <c r="F131" s="20" t="s">
        <v>341</v>
      </c>
      <c r="G131" s="18">
        <v>1</v>
      </c>
      <c r="H131" s="19">
        <v>500000</v>
      </c>
      <c r="I131" s="20" t="s">
        <v>127</v>
      </c>
    </row>
    <row r="132" spans="1:9" x14ac:dyDescent="0.35">
      <c r="A132" s="17" t="s">
        <v>44</v>
      </c>
      <c r="B132" s="8" t="s">
        <v>395</v>
      </c>
      <c r="C132" s="7" t="s">
        <v>392</v>
      </c>
      <c r="D132" s="7">
        <v>511003</v>
      </c>
      <c r="E132" s="21" t="s">
        <v>381</v>
      </c>
      <c r="F132" s="20" t="s">
        <v>341</v>
      </c>
      <c r="G132" s="18">
        <v>1</v>
      </c>
      <c r="H132" s="19">
        <v>1000000</v>
      </c>
      <c r="I132" s="20" t="s">
        <v>127</v>
      </c>
    </row>
    <row r="133" spans="1:9" x14ac:dyDescent="0.35">
      <c r="A133" s="10" t="s">
        <v>45</v>
      </c>
      <c r="B133" s="7" t="s">
        <v>392</v>
      </c>
      <c r="C133" s="7" t="s">
        <v>392</v>
      </c>
      <c r="D133" s="7" t="s">
        <v>392</v>
      </c>
      <c r="E133" s="7" t="s">
        <v>392</v>
      </c>
      <c r="F133" s="7" t="s">
        <v>392</v>
      </c>
      <c r="G133" s="7" t="s">
        <v>392</v>
      </c>
      <c r="H133" s="7" t="s">
        <v>392</v>
      </c>
      <c r="I133" s="7" t="s">
        <v>392</v>
      </c>
    </row>
    <row r="134" spans="1:9" x14ac:dyDescent="0.35">
      <c r="A134" s="13" t="s">
        <v>46</v>
      </c>
      <c r="B134" s="7"/>
      <c r="C134" s="7"/>
      <c r="D134" s="7"/>
      <c r="E134" s="21"/>
      <c r="F134" s="20"/>
      <c r="G134" s="18"/>
      <c r="H134" s="19"/>
      <c r="I134" s="20"/>
    </row>
    <row r="135" spans="1:9" x14ac:dyDescent="0.35">
      <c r="A135" s="14" t="s">
        <v>47</v>
      </c>
      <c r="B135" s="8" t="s">
        <v>395</v>
      </c>
      <c r="C135" s="7" t="s">
        <v>392</v>
      </c>
      <c r="D135" s="7">
        <v>511045</v>
      </c>
      <c r="E135" s="21" t="s">
        <v>340</v>
      </c>
      <c r="F135" s="20" t="s">
        <v>341</v>
      </c>
      <c r="G135" s="18">
        <v>1</v>
      </c>
      <c r="H135" s="19">
        <v>6000000</v>
      </c>
      <c r="I135" s="20" t="s">
        <v>127</v>
      </c>
    </row>
    <row r="136" spans="1:9" x14ac:dyDescent="0.35">
      <c r="A136" s="12" t="s">
        <v>48</v>
      </c>
      <c r="B136" s="7" t="s">
        <v>392</v>
      </c>
      <c r="C136" s="7" t="s">
        <v>392</v>
      </c>
      <c r="D136" s="7" t="s">
        <v>392</v>
      </c>
      <c r="E136" s="7" t="s">
        <v>392</v>
      </c>
      <c r="F136" s="7" t="s">
        <v>392</v>
      </c>
      <c r="G136" s="7" t="s">
        <v>392</v>
      </c>
      <c r="H136" s="7" t="s">
        <v>392</v>
      </c>
      <c r="I136" s="7" t="s">
        <v>392</v>
      </c>
    </row>
    <row r="137" spans="1:9" x14ac:dyDescent="0.35">
      <c r="A137" s="12" t="s">
        <v>49</v>
      </c>
      <c r="B137" s="7" t="s">
        <v>392</v>
      </c>
      <c r="C137" s="7" t="s">
        <v>392</v>
      </c>
      <c r="D137" s="7" t="s">
        <v>392</v>
      </c>
      <c r="E137" s="7" t="s">
        <v>392</v>
      </c>
      <c r="F137" s="7" t="s">
        <v>392</v>
      </c>
      <c r="G137" s="7" t="s">
        <v>392</v>
      </c>
      <c r="H137" s="7" t="s">
        <v>392</v>
      </c>
      <c r="I137" s="7" t="s">
        <v>392</v>
      </c>
    </row>
    <row r="138" spans="1:9" x14ac:dyDescent="0.35">
      <c r="A138" s="12" t="s">
        <v>115</v>
      </c>
      <c r="B138" s="7" t="s">
        <v>392</v>
      </c>
      <c r="C138" s="7" t="s">
        <v>392</v>
      </c>
      <c r="D138" s="7" t="s">
        <v>392</v>
      </c>
      <c r="E138" s="7" t="s">
        <v>392</v>
      </c>
      <c r="F138" s="7" t="s">
        <v>392</v>
      </c>
      <c r="G138" s="7" t="s">
        <v>392</v>
      </c>
      <c r="H138" s="7" t="s">
        <v>392</v>
      </c>
      <c r="I138" s="7" t="s">
        <v>392</v>
      </c>
    </row>
    <row r="139" spans="1:9" x14ac:dyDescent="0.35">
      <c r="A139" s="12" t="s">
        <v>50</v>
      </c>
      <c r="B139" s="7" t="s">
        <v>392</v>
      </c>
      <c r="C139" s="7" t="s">
        <v>392</v>
      </c>
      <c r="D139" s="7" t="s">
        <v>392</v>
      </c>
      <c r="E139" s="7" t="s">
        <v>392</v>
      </c>
      <c r="F139" s="7" t="s">
        <v>392</v>
      </c>
      <c r="G139" s="7" t="s">
        <v>392</v>
      </c>
      <c r="H139" s="7" t="s">
        <v>392</v>
      </c>
      <c r="I139" s="7" t="s">
        <v>392</v>
      </c>
    </row>
    <row r="140" spans="1:9" ht="42" x14ac:dyDescent="0.35">
      <c r="A140" s="12" t="s">
        <v>51</v>
      </c>
      <c r="B140" s="8" t="s">
        <v>395</v>
      </c>
      <c r="C140" s="7" t="s">
        <v>392</v>
      </c>
      <c r="D140" s="7">
        <v>511045</v>
      </c>
      <c r="E140" s="21" t="s">
        <v>342</v>
      </c>
      <c r="F140" s="20" t="s">
        <v>341</v>
      </c>
      <c r="G140" s="18">
        <v>1</v>
      </c>
      <c r="H140" s="19">
        <v>900000</v>
      </c>
      <c r="I140" s="20" t="s">
        <v>127</v>
      </c>
    </row>
    <row r="141" spans="1:9" x14ac:dyDescent="0.35">
      <c r="A141" s="12" t="s">
        <v>343</v>
      </c>
      <c r="B141" s="8" t="s">
        <v>395</v>
      </c>
      <c r="C141" s="7" t="s">
        <v>392</v>
      </c>
      <c r="D141" s="7">
        <v>511045</v>
      </c>
      <c r="E141" s="21" t="s">
        <v>344</v>
      </c>
      <c r="F141" s="20" t="s">
        <v>341</v>
      </c>
      <c r="G141" s="18">
        <v>1</v>
      </c>
      <c r="H141" s="19">
        <v>600000</v>
      </c>
      <c r="I141" s="20" t="s">
        <v>127</v>
      </c>
    </row>
    <row r="142" spans="1:9" x14ac:dyDescent="0.35">
      <c r="A142" s="12" t="s">
        <v>52</v>
      </c>
      <c r="B142" s="8" t="s">
        <v>395</v>
      </c>
      <c r="C142" s="7" t="s">
        <v>392</v>
      </c>
      <c r="D142" s="7" t="s">
        <v>309</v>
      </c>
      <c r="E142" s="21" t="s">
        <v>146</v>
      </c>
      <c r="F142" s="20" t="s">
        <v>341</v>
      </c>
      <c r="G142" s="18">
        <v>1</v>
      </c>
      <c r="H142" s="19">
        <f>150000+200000</f>
        <v>350000</v>
      </c>
      <c r="I142" s="20" t="s">
        <v>127</v>
      </c>
    </row>
    <row r="143" spans="1:9" x14ac:dyDescent="0.35">
      <c r="A143" s="12" t="s">
        <v>52</v>
      </c>
      <c r="B143" s="8" t="s">
        <v>395</v>
      </c>
      <c r="C143" s="7" t="s">
        <v>392</v>
      </c>
      <c r="D143" s="7">
        <v>511086</v>
      </c>
      <c r="E143" s="21" t="s">
        <v>184</v>
      </c>
      <c r="F143" s="20" t="s">
        <v>341</v>
      </c>
      <c r="G143" s="18">
        <v>12</v>
      </c>
      <c r="H143" s="19">
        <v>36000000</v>
      </c>
      <c r="I143" s="20" t="s">
        <v>127</v>
      </c>
    </row>
    <row r="144" spans="1:9" x14ac:dyDescent="0.35">
      <c r="A144" s="12" t="s">
        <v>52</v>
      </c>
      <c r="B144" s="8" t="s">
        <v>395</v>
      </c>
      <c r="C144" s="7" t="s">
        <v>392</v>
      </c>
      <c r="D144" s="7">
        <v>511086</v>
      </c>
      <c r="E144" s="21" t="s">
        <v>185</v>
      </c>
      <c r="F144" s="20" t="s">
        <v>341</v>
      </c>
      <c r="G144" s="18">
        <v>1</v>
      </c>
      <c r="H144" s="19">
        <v>4800000</v>
      </c>
      <c r="I144" s="20" t="s">
        <v>127</v>
      </c>
    </row>
    <row r="145" spans="1:9" ht="28" x14ac:dyDescent="0.35">
      <c r="A145" s="12" t="s">
        <v>52</v>
      </c>
      <c r="B145" s="8" t="s">
        <v>395</v>
      </c>
      <c r="C145" s="7" t="s">
        <v>392</v>
      </c>
      <c r="D145" s="7" t="s">
        <v>345</v>
      </c>
      <c r="E145" s="21" t="s">
        <v>186</v>
      </c>
      <c r="F145" s="20" t="s">
        <v>341</v>
      </c>
      <c r="G145" s="18">
        <v>1</v>
      </c>
      <c r="H145" s="19">
        <f>1000000+600000+600000</f>
        <v>2200000</v>
      </c>
      <c r="I145" s="20" t="s">
        <v>127</v>
      </c>
    </row>
    <row r="146" spans="1:9" x14ac:dyDescent="0.35">
      <c r="A146" s="12" t="s">
        <v>52</v>
      </c>
      <c r="B146" s="8" t="s">
        <v>395</v>
      </c>
      <c r="C146" s="7" t="s">
        <v>392</v>
      </c>
      <c r="D146" s="7">
        <v>511172</v>
      </c>
      <c r="E146" s="21" t="s">
        <v>300</v>
      </c>
      <c r="F146" s="20" t="s">
        <v>341</v>
      </c>
      <c r="G146" s="18">
        <v>1</v>
      </c>
      <c r="H146" s="19">
        <v>100000</v>
      </c>
      <c r="I146" s="20" t="s">
        <v>127</v>
      </c>
    </row>
    <row r="147" spans="1:9" ht="28" x14ac:dyDescent="0.35">
      <c r="A147" s="12" t="s">
        <v>346</v>
      </c>
      <c r="B147" s="8" t="s">
        <v>395</v>
      </c>
      <c r="C147" s="7" t="s">
        <v>392</v>
      </c>
      <c r="D147" s="7">
        <v>511045</v>
      </c>
      <c r="E147" s="21" t="s">
        <v>347</v>
      </c>
      <c r="F147" s="20" t="s">
        <v>341</v>
      </c>
      <c r="G147" s="18">
        <v>4</v>
      </c>
      <c r="H147" s="19">
        <v>1400000</v>
      </c>
      <c r="I147" s="20" t="s">
        <v>127</v>
      </c>
    </row>
    <row r="148" spans="1:9" x14ac:dyDescent="0.35">
      <c r="A148" s="12" t="s">
        <v>346</v>
      </c>
      <c r="B148" s="8" t="s">
        <v>395</v>
      </c>
      <c r="C148" s="7" t="s">
        <v>392</v>
      </c>
      <c r="D148" s="7">
        <v>511045</v>
      </c>
      <c r="E148" s="21" t="s">
        <v>348</v>
      </c>
      <c r="F148" s="20" t="s">
        <v>341</v>
      </c>
      <c r="G148" s="18">
        <v>12</v>
      </c>
      <c r="H148" s="19">
        <v>240000</v>
      </c>
      <c r="I148" s="20" t="s">
        <v>127</v>
      </c>
    </row>
    <row r="149" spans="1:9" x14ac:dyDescent="0.35">
      <c r="A149" s="13" t="s">
        <v>53</v>
      </c>
      <c r="B149" s="7"/>
      <c r="C149" s="7"/>
      <c r="D149" s="7"/>
      <c r="E149" s="21"/>
      <c r="F149" s="20"/>
      <c r="G149" s="18"/>
      <c r="H149" s="19"/>
      <c r="I149" s="20"/>
    </row>
    <row r="150" spans="1:9" x14ac:dyDescent="0.35">
      <c r="A150" s="12" t="s">
        <v>54</v>
      </c>
      <c r="B150" s="8" t="s">
        <v>395</v>
      </c>
      <c r="C150" s="7" t="s">
        <v>392</v>
      </c>
      <c r="D150" s="7">
        <v>511005</v>
      </c>
      <c r="E150" s="21" t="s">
        <v>320</v>
      </c>
      <c r="F150" s="20" t="s">
        <v>341</v>
      </c>
      <c r="G150" s="18">
        <v>1</v>
      </c>
      <c r="H150" s="19">
        <v>500000000</v>
      </c>
      <c r="I150" s="20" t="s">
        <v>127</v>
      </c>
    </row>
    <row r="151" spans="1:9" x14ac:dyDescent="0.35">
      <c r="A151" s="12" t="s">
        <v>55</v>
      </c>
      <c r="B151" s="8" t="s">
        <v>395</v>
      </c>
      <c r="C151" s="7" t="s">
        <v>392</v>
      </c>
      <c r="D151" s="7">
        <v>511046</v>
      </c>
      <c r="E151" s="21" t="s">
        <v>335</v>
      </c>
      <c r="F151" s="20" t="s">
        <v>341</v>
      </c>
      <c r="G151" s="18">
        <v>1</v>
      </c>
      <c r="H151" s="19">
        <v>200000</v>
      </c>
      <c r="I151" s="20" t="s">
        <v>127</v>
      </c>
    </row>
    <row r="152" spans="1:9" x14ac:dyDescent="0.35">
      <c r="A152" s="12" t="s">
        <v>56</v>
      </c>
      <c r="B152" s="8" t="s">
        <v>395</v>
      </c>
      <c r="C152" s="7" t="s">
        <v>392</v>
      </c>
      <c r="D152" s="7">
        <v>511045</v>
      </c>
      <c r="E152" s="21" t="s">
        <v>349</v>
      </c>
      <c r="F152" s="20" t="s">
        <v>341</v>
      </c>
      <c r="G152" s="18">
        <v>1</v>
      </c>
      <c r="H152" s="19">
        <v>12000000</v>
      </c>
      <c r="I152" s="20" t="s">
        <v>127</v>
      </c>
    </row>
    <row r="153" spans="1:9" ht="139.5" x14ac:dyDescent="0.35">
      <c r="A153" s="14" t="s">
        <v>57</v>
      </c>
      <c r="B153" s="8" t="s">
        <v>395</v>
      </c>
      <c r="C153" s="7" t="s">
        <v>392</v>
      </c>
      <c r="D153" s="7" t="s">
        <v>310</v>
      </c>
      <c r="E153" s="21" t="s">
        <v>187</v>
      </c>
      <c r="F153" s="20" t="s">
        <v>341</v>
      </c>
      <c r="G153" s="18">
        <v>1</v>
      </c>
      <c r="H153" s="19">
        <f>6636000+120000+757200+1680000+240000+9092000</f>
        <v>18525200</v>
      </c>
      <c r="I153" s="20" t="s">
        <v>127</v>
      </c>
    </row>
    <row r="154" spans="1:9" ht="28" x14ac:dyDescent="0.35">
      <c r="A154" s="14" t="s">
        <v>57</v>
      </c>
      <c r="B154" s="8" t="s">
        <v>395</v>
      </c>
      <c r="C154" s="7" t="s">
        <v>392</v>
      </c>
      <c r="D154" s="7" t="s">
        <v>392</v>
      </c>
      <c r="E154" s="21" t="s">
        <v>226</v>
      </c>
      <c r="F154" s="20" t="s">
        <v>341</v>
      </c>
      <c r="G154" s="18">
        <v>1</v>
      </c>
      <c r="H154" s="19">
        <v>650000</v>
      </c>
      <c r="I154" s="20" t="s">
        <v>127</v>
      </c>
    </row>
    <row r="155" spans="1:9" x14ac:dyDescent="0.35">
      <c r="A155" s="14" t="s">
        <v>57</v>
      </c>
      <c r="B155" s="8" t="s">
        <v>395</v>
      </c>
      <c r="C155" s="7" t="s">
        <v>392</v>
      </c>
      <c r="D155" s="7">
        <v>511005</v>
      </c>
      <c r="E155" s="21" t="s">
        <v>321</v>
      </c>
      <c r="F155" s="20" t="s">
        <v>341</v>
      </c>
      <c r="G155" s="18">
        <v>1</v>
      </c>
      <c r="H155" s="19">
        <v>300000</v>
      </c>
      <c r="I155" s="20" t="s">
        <v>127</v>
      </c>
    </row>
    <row r="156" spans="1:9" x14ac:dyDescent="0.35">
      <c r="A156" s="13" t="s">
        <v>58</v>
      </c>
      <c r="B156" s="7"/>
      <c r="C156" s="7"/>
      <c r="D156" s="7"/>
      <c r="E156" s="21"/>
      <c r="F156" s="20"/>
      <c r="G156" s="18"/>
      <c r="H156" s="19"/>
      <c r="I156" s="20"/>
    </row>
    <row r="157" spans="1:9" x14ac:dyDescent="0.35">
      <c r="A157" s="12" t="s">
        <v>59</v>
      </c>
      <c r="B157" s="7" t="s">
        <v>392</v>
      </c>
      <c r="C157" s="7" t="s">
        <v>392</v>
      </c>
      <c r="D157" s="7" t="s">
        <v>392</v>
      </c>
      <c r="E157" s="7" t="s">
        <v>392</v>
      </c>
      <c r="F157" s="7" t="s">
        <v>392</v>
      </c>
      <c r="G157" s="7" t="s">
        <v>392</v>
      </c>
      <c r="H157" s="7" t="s">
        <v>392</v>
      </c>
      <c r="I157" s="7" t="s">
        <v>392</v>
      </c>
    </row>
    <row r="158" spans="1:9" x14ac:dyDescent="0.35">
      <c r="A158" s="12" t="s">
        <v>60</v>
      </c>
      <c r="B158" s="7" t="s">
        <v>392</v>
      </c>
      <c r="C158" s="7" t="s">
        <v>392</v>
      </c>
      <c r="D158" s="7" t="s">
        <v>392</v>
      </c>
      <c r="E158" s="7" t="s">
        <v>392</v>
      </c>
      <c r="F158" s="7" t="s">
        <v>392</v>
      </c>
      <c r="G158" s="7" t="s">
        <v>392</v>
      </c>
      <c r="H158" s="7" t="s">
        <v>392</v>
      </c>
      <c r="I158" s="7" t="s">
        <v>392</v>
      </c>
    </row>
    <row r="159" spans="1:9" x14ac:dyDescent="0.35">
      <c r="A159" s="12" t="s">
        <v>61</v>
      </c>
      <c r="B159" s="7" t="s">
        <v>392</v>
      </c>
      <c r="C159" s="7" t="s">
        <v>392</v>
      </c>
      <c r="D159" s="7" t="s">
        <v>392</v>
      </c>
      <c r="E159" s="7" t="s">
        <v>392</v>
      </c>
      <c r="F159" s="7" t="s">
        <v>392</v>
      </c>
      <c r="G159" s="7" t="s">
        <v>392</v>
      </c>
      <c r="H159" s="7" t="s">
        <v>392</v>
      </c>
      <c r="I159" s="7" t="s">
        <v>392</v>
      </c>
    </row>
    <row r="160" spans="1:9" x14ac:dyDescent="0.35">
      <c r="A160" s="12" t="s">
        <v>62</v>
      </c>
      <c r="B160" s="7" t="s">
        <v>392</v>
      </c>
      <c r="C160" s="7" t="s">
        <v>392</v>
      </c>
      <c r="D160" s="7" t="s">
        <v>392</v>
      </c>
      <c r="E160" s="7" t="s">
        <v>392</v>
      </c>
      <c r="F160" s="7" t="s">
        <v>392</v>
      </c>
      <c r="G160" s="7" t="s">
        <v>392</v>
      </c>
      <c r="H160" s="7" t="s">
        <v>392</v>
      </c>
      <c r="I160" s="7" t="s">
        <v>392</v>
      </c>
    </row>
    <row r="161" spans="1:10" x14ac:dyDescent="0.35">
      <c r="A161" s="12" t="s">
        <v>63</v>
      </c>
      <c r="B161" s="7" t="s">
        <v>392</v>
      </c>
      <c r="C161" s="7" t="s">
        <v>392</v>
      </c>
      <c r="D161" s="7" t="s">
        <v>392</v>
      </c>
      <c r="E161" s="7" t="s">
        <v>392</v>
      </c>
      <c r="F161" s="7" t="s">
        <v>392</v>
      </c>
      <c r="G161" s="7" t="s">
        <v>392</v>
      </c>
      <c r="H161" s="7" t="s">
        <v>392</v>
      </c>
      <c r="I161" s="7" t="s">
        <v>392</v>
      </c>
    </row>
    <row r="162" spans="1:10" x14ac:dyDescent="0.35">
      <c r="A162" s="12" t="s">
        <v>64</v>
      </c>
      <c r="B162" s="7" t="s">
        <v>392</v>
      </c>
      <c r="C162" s="7" t="s">
        <v>392</v>
      </c>
      <c r="D162" s="7" t="s">
        <v>392</v>
      </c>
      <c r="E162" s="7" t="s">
        <v>392</v>
      </c>
      <c r="F162" s="7" t="s">
        <v>392</v>
      </c>
      <c r="G162" s="7" t="s">
        <v>392</v>
      </c>
      <c r="H162" s="7" t="s">
        <v>392</v>
      </c>
      <c r="I162" s="7" t="s">
        <v>392</v>
      </c>
    </row>
    <row r="163" spans="1:10" outlineLevel="1" x14ac:dyDescent="0.35">
      <c r="A163" s="13" t="s">
        <v>65</v>
      </c>
      <c r="B163" s="7"/>
      <c r="C163" s="7"/>
      <c r="D163" s="7"/>
      <c r="E163" s="21"/>
      <c r="F163" s="20"/>
      <c r="G163" s="18"/>
      <c r="H163" s="19"/>
      <c r="I163" s="20"/>
    </row>
    <row r="164" spans="1:10" s="6" customFormat="1" x14ac:dyDescent="0.35">
      <c r="A164" s="13" t="s">
        <v>66</v>
      </c>
      <c r="B164" s="7"/>
      <c r="C164" s="7"/>
      <c r="D164" s="7"/>
      <c r="E164" s="21"/>
      <c r="F164" s="20"/>
      <c r="G164" s="18"/>
      <c r="H164" s="19"/>
      <c r="I164" s="20"/>
      <c r="J164" s="3"/>
    </row>
    <row r="165" spans="1:10" s="6" customFormat="1" x14ac:dyDescent="0.35">
      <c r="A165" s="12" t="s">
        <v>67</v>
      </c>
      <c r="B165" s="8" t="s">
        <v>395</v>
      </c>
      <c r="C165" s="7"/>
      <c r="D165" s="7">
        <v>511045</v>
      </c>
      <c r="E165" s="21" t="s">
        <v>350</v>
      </c>
      <c r="F165" s="20" t="s">
        <v>380</v>
      </c>
      <c r="G165" s="18">
        <v>12</v>
      </c>
      <c r="H165" s="19">
        <v>60000</v>
      </c>
      <c r="I165" s="20" t="s">
        <v>127</v>
      </c>
      <c r="J165" s="3"/>
    </row>
    <row r="166" spans="1:10" s="6" customFormat="1" x14ac:dyDescent="0.35">
      <c r="A166" s="12" t="s">
        <v>68</v>
      </c>
      <c r="B166" s="8" t="s">
        <v>395</v>
      </c>
      <c r="C166" s="7">
        <v>42172001</v>
      </c>
      <c r="D166" s="7">
        <v>511098</v>
      </c>
      <c r="E166" s="21" t="s">
        <v>256</v>
      </c>
      <c r="F166" s="20" t="s">
        <v>380</v>
      </c>
      <c r="G166" s="18">
        <v>2</v>
      </c>
      <c r="H166" s="19">
        <v>200000</v>
      </c>
      <c r="I166" s="20" t="s">
        <v>127</v>
      </c>
      <c r="J166" s="3"/>
    </row>
    <row r="167" spans="1:10" s="6" customFormat="1" x14ac:dyDescent="0.35">
      <c r="A167" s="12" t="s">
        <v>68</v>
      </c>
      <c r="B167" s="8" t="s">
        <v>395</v>
      </c>
      <c r="C167" s="7"/>
      <c r="D167" s="7" t="s">
        <v>306</v>
      </c>
      <c r="E167" s="21" t="s">
        <v>292</v>
      </c>
      <c r="F167" s="20" t="s">
        <v>380</v>
      </c>
      <c r="G167" s="18">
        <v>1</v>
      </c>
      <c r="H167" s="19">
        <f>80000+10000</f>
        <v>90000</v>
      </c>
      <c r="I167" s="20" t="s">
        <v>127</v>
      </c>
      <c r="J167" s="3"/>
    </row>
    <row r="168" spans="1:10" s="6" customFormat="1" x14ac:dyDescent="0.35">
      <c r="A168" s="12" t="s">
        <v>69</v>
      </c>
      <c r="B168" s="7" t="s">
        <v>392</v>
      </c>
      <c r="C168" s="7" t="s">
        <v>392</v>
      </c>
      <c r="D168" s="7" t="s">
        <v>392</v>
      </c>
      <c r="E168" s="7" t="s">
        <v>392</v>
      </c>
      <c r="F168" s="7" t="s">
        <v>392</v>
      </c>
      <c r="G168" s="7" t="s">
        <v>392</v>
      </c>
      <c r="H168" s="7" t="s">
        <v>392</v>
      </c>
      <c r="I168" s="7" t="s">
        <v>392</v>
      </c>
      <c r="J168" s="3"/>
    </row>
    <row r="169" spans="1:10" s="6" customFormat="1" x14ac:dyDescent="0.35">
      <c r="A169" s="12" t="s">
        <v>70</v>
      </c>
      <c r="B169" s="7" t="s">
        <v>392</v>
      </c>
      <c r="C169" s="7" t="s">
        <v>392</v>
      </c>
      <c r="D169" s="7">
        <v>511045</v>
      </c>
      <c r="E169" s="21" t="s">
        <v>351</v>
      </c>
      <c r="F169" s="20" t="s">
        <v>380</v>
      </c>
      <c r="G169" s="18">
        <v>12</v>
      </c>
      <c r="H169" s="19">
        <v>60000</v>
      </c>
      <c r="I169" s="20" t="s">
        <v>127</v>
      </c>
      <c r="J169" s="3"/>
    </row>
    <row r="170" spans="1:10" s="6" customFormat="1" x14ac:dyDescent="0.35">
      <c r="A170" s="12" t="s">
        <v>71</v>
      </c>
      <c r="B170" s="7" t="s">
        <v>392</v>
      </c>
      <c r="C170" s="7" t="s">
        <v>392</v>
      </c>
      <c r="D170" s="7">
        <v>511045</v>
      </c>
      <c r="E170" s="21" t="s">
        <v>352</v>
      </c>
      <c r="F170" s="20" t="s">
        <v>380</v>
      </c>
      <c r="G170" s="18">
        <v>12</v>
      </c>
      <c r="H170" s="19">
        <v>60000</v>
      </c>
      <c r="I170" s="20" t="s">
        <v>127</v>
      </c>
      <c r="J170" s="3"/>
    </row>
    <row r="171" spans="1:10" s="6" customFormat="1" x14ac:dyDescent="0.35">
      <c r="A171" s="13" t="s">
        <v>72</v>
      </c>
      <c r="B171" s="7"/>
      <c r="C171" s="7"/>
      <c r="D171" s="7"/>
      <c r="E171" s="21"/>
      <c r="F171" s="20"/>
      <c r="G171" s="18"/>
      <c r="H171" s="19"/>
      <c r="I171" s="20"/>
      <c r="J171" s="3"/>
    </row>
    <row r="172" spans="1:10" s="6" customFormat="1" x14ac:dyDescent="0.35">
      <c r="A172" s="10" t="s">
        <v>73</v>
      </c>
      <c r="B172" s="7" t="s">
        <v>392</v>
      </c>
      <c r="C172" s="7" t="s">
        <v>392</v>
      </c>
      <c r="D172" s="7" t="s">
        <v>392</v>
      </c>
      <c r="E172" s="7" t="s">
        <v>392</v>
      </c>
      <c r="F172" s="7" t="s">
        <v>392</v>
      </c>
      <c r="G172" s="7" t="s">
        <v>392</v>
      </c>
      <c r="H172" s="7" t="s">
        <v>392</v>
      </c>
      <c r="I172" s="7" t="s">
        <v>392</v>
      </c>
      <c r="J172" s="3"/>
    </row>
    <row r="173" spans="1:10" s="6" customFormat="1" x14ac:dyDescent="0.35">
      <c r="A173" s="10" t="s">
        <v>74</v>
      </c>
      <c r="B173" s="7" t="s">
        <v>392</v>
      </c>
      <c r="C173" s="7" t="s">
        <v>392</v>
      </c>
      <c r="D173" s="7" t="s">
        <v>392</v>
      </c>
      <c r="E173" s="7" t="s">
        <v>392</v>
      </c>
      <c r="F173" s="7" t="s">
        <v>392</v>
      </c>
      <c r="G173" s="7" t="s">
        <v>392</v>
      </c>
      <c r="H173" s="7" t="s">
        <v>392</v>
      </c>
      <c r="I173" s="7" t="s">
        <v>392</v>
      </c>
      <c r="J173" s="3"/>
    </row>
    <row r="174" spans="1:10" s="6" customFormat="1" ht="28" x14ac:dyDescent="0.35">
      <c r="A174" s="14" t="s">
        <v>75</v>
      </c>
      <c r="B174" s="8" t="s">
        <v>395</v>
      </c>
      <c r="C174" s="7" t="s">
        <v>392</v>
      </c>
      <c r="D174" s="7">
        <v>511117</v>
      </c>
      <c r="E174" s="21" t="s">
        <v>147</v>
      </c>
      <c r="F174" s="20" t="s">
        <v>380</v>
      </c>
      <c r="G174" s="18">
        <v>1</v>
      </c>
      <c r="H174" s="19">
        <v>1900000</v>
      </c>
      <c r="I174" s="20" t="s">
        <v>127</v>
      </c>
      <c r="J174" s="3"/>
    </row>
    <row r="175" spans="1:10" s="6" customFormat="1" ht="28" x14ac:dyDescent="0.35">
      <c r="A175" s="14" t="s">
        <v>75</v>
      </c>
      <c r="B175" s="8" t="s">
        <v>395</v>
      </c>
      <c r="C175" s="7" t="s">
        <v>392</v>
      </c>
      <c r="D175" s="7" t="s">
        <v>392</v>
      </c>
      <c r="E175" s="21" t="s">
        <v>227</v>
      </c>
      <c r="F175" s="20" t="s">
        <v>380</v>
      </c>
      <c r="G175" s="18">
        <v>12</v>
      </c>
      <c r="H175" s="19">
        <v>1500000</v>
      </c>
      <c r="I175" s="20" t="s">
        <v>127</v>
      </c>
      <c r="J175" s="3"/>
    </row>
    <row r="176" spans="1:10" s="6" customFormat="1" ht="28" x14ac:dyDescent="0.35">
      <c r="A176" s="14" t="s">
        <v>75</v>
      </c>
      <c r="B176" s="8" t="s">
        <v>395</v>
      </c>
      <c r="C176" s="7" t="s">
        <v>392</v>
      </c>
      <c r="D176" s="7" t="s">
        <v>392</v>
      </c>
      <c r="E176" s="21" t="s">
        <v>229</v>
      </c>
      <c r="F176" s="20" t="s">
        <v>380</v>
      </c>
      <c r="G176" s="18" t="s">
        <v>221</v>
      </c>
      <c r="H176" s="19">
        <v>500000</v>
      </c>
      <c r="I176" s="20" t="s">
        <v>127</v>
      </c>
      <c r="J176" s="3"/>
    </row>
    <row r="177" spans="1:9" ht="31" x14ac:dyDescent="0.35">
      <c r="A177" s="13" t="s">
        <v>76</v>
      </c>
      <c r="B177" s="7"/>
      <c r="C177" s="7"/>
      <c r="D177" s="7"/>
      <c r="E177" s="21"/>
      <c r="F177" s="20"/>
      <c r="G177" s="18"/>
      <c r="H177" s="19"/>
      <c r="I177" s="20"/>
    </row>
    <row r="178" spans="1:9" x14ac:dyDescent="0.35">
      <c r="A178" s="12" t="s">
        <v>78</v>
      </c>
      <c r="B178" s="8" t="s">
        <v>395</v>
      </c>
      <c r="C178" s="7" t="s">
        <v>392</v>
      </c>
      <c r="D178" s="7">
        <v>511045</v>
      </c>
      <c r="E178" s="21" t="s">
        <v>361</v>
      </c>
      <c r="F178" s="20" t="s">
        <v>380</v>
      </c>
      <c r="G178" s="18">
        <v>1</v>
      </c>
      <c r="H178" s="19">
        <v>120000</v>
      </c>
      <c r="I178" s="20" t="s">
        <v>127</v>
      </c>
    </row>
    <row r="179" spans="1:9" x14ac:dyDescent="0.35">
      <c r="A179" s="12" t="s">
        <v>79</v>
      </c>
      <c r="B179" s="8" t="s">
        <v>395</v>
      </c>
      <c r="C179" s="7" t="s">
        <v>392</v>
      </c>
      <c r="D179" s="7">
        <v>511045</v>
      </c>
      <c r="E179" s="21" t="s">
        <v>362</v>
      </c>
      <c r="F179" s="20" t="s">
        <v>380</v>
      </c>
      <c r="G179" s="18">
        <v>1</v>
      </c>
      <c r="H179" s="19">
        <v>100000</v>
      </c>
      <c r="I179" s="20" t="s">
        <v>127</v>
      </c>
    </row>
    <row r="180" spans="1:9" x14ac:dyDescent="0.35">
      <c r="A180" s="12" t="s">
        <v>80</v>
      </c>
      <c r="B180" s="8" t="s">
        <v>395</v>
      </c>
      <c r="C180" s="7" t="s">
        <v>392</v>
      </c>
      <c r="D180" s="7">
        <v>511045</v>
      </c>
      <c r="E180" s="21" t="s">
        <v>363</v>
      </c>
      <c r="F180" s="20" t="s">
        <v>380</v>
      </c>
      <c r="G180" s="18">
        <v>1</v>
      </c>
      <c r="H180" s="19">
        <v>100000</v>
      </c>
      <c r="I180" s="20" t="s">
        <v>127</v>
      </c>
    </row>
    <row r="181" spans="1:9" ht="56" x14ac:dyDescent="0.35">
      <c r="A181" s="14" t="s">
        <v>81</v>
      </c>
      <c r="B181" s="8" t="s">
        <v>395</v>
      </c>
      <c r="C181" s="7" t="s">
        <v>392</v>
      </c>
      <c r="D181" s="7">
        <v>511045</v>
      </c>
      <c r="E181" s="21" t="s">
        <v>382</v>
      </c>
      <c r="F181" s="20" t="s">
        <v>380</v>
      </c>
      <c r="G181" s="18">
        <v>1</v>
      </c>
      <c r="H181" s="19">
        <f>1200000+50000+700000</f>
        <v>1950000</v>
      </c>
      <c r="I181" s="20" t="s">
        <v>127</v>
      </c>
    </row>
    <row r="182" spans="1:9" x14ac:dyDescent="0.35">
      <c r="A182" s="14" t="s">
        <v>81</v>
      </c>
      <c r="B182" s="8" t="s">
        <v>395</v>
      </c>
      <c r="C182" s="7" t="s">
        <v>392</v>
      </c>
      <c r="D182" s="7"/>
      <c r="E182" s="21" t="s">
        <v>259</v>
      </c>
      <c r="F182" s="20" t="s">
        <v>380</v>
      </c>
      <c r="G182" s="18">
        <v>10</v>
      </c>
      <c r="H182" s="19">
        <v>500000</v>
      </c>
      <c r="I182" s="20" t="s">
        <v>127</v>
      </c>
    </row>
    <row r="183" spans="1:9" x14ac:dyDescent="0.35">
      <c r="A183" s="14" t="s">
        <v>81</v>
      </c>
      <c r="B183" s="8" t="s">
        <v>395</v>
      </c>
      <c r="C183" s="7" t="s">
        <v>257</v>
      </c>
      <c r="D183" s="7">
        <v>511118</v>
      </c>
      <c r="E183" s="21" t="s">
        <v>258</v>
      </c>
      <c r="F183" s="20" t="s">
        <v>380</v>
      </c>
      <c r="G183" s="18">
        <v>1</v>
      </c>
      <c r="H183" s="19">
        <v>101280</v>
      </c>
      <c r="I183" s="20" t="s">
        <v>127</v>
      </c>
    </row>
    <row r="184" spans="1:9" ht="42" x14ac:dyDescent="0.35">
      <c r="A184" s="14" t="s">
        <v>81</v>
      </c>
      <c r="B184" s="8" t="s">
        <v>395</v>
      </c>
      <c r="C184" s="7" t="s">
        <v>128</v>
      </c>
      <c r="D184" s="7">
        <v>511002</v>
      </c>
      <c r="E184" s="21" t="s">
        <v>129</v>
      </c>
      <c r="F184" s="20" t="s">
        <v>380</v>
      </c>
      <c r="G184" s="18">
        <v>1</v>
      </c>
      <c r="H184" s="19">
        <v>126875</v>
      </c>
      <c r="I184" s="20" t="s">
        <v>127</v>
      </c>
    </row>
    <row r="185" spans="1:9" x14ac:dyDescent="0.35">
      <c r="A185" s="14" t="s">
        <v>81</v>
      </c>
      <c r="B185" s="8" t="s">
        <v>395</v>
      </c>
      <c r="C185" s="7" t="s">
        <v>392</v>
      </c>
      <c r="D185" s="7" t="s">
        <v>191</v>
      </c>
      <c r="E185" s="21" t="s">
        <v>148</v>
      </c>
      <c r="F185" s="20" t="s">
        <v>380</v>
      </c>
      <c r="G185" s="18">
        <v>1</v>
      </c>
      <c r="H185" s="19">
        <v>100000</v>
      </c>
      <c r="I185" s="20" t="s">
        <v>127</v>
      </c>
    </row>
    <row r="186" spans="1:9" x14ac:dyDescent="0.35">
      <c r="A186" s="14" t="s">
        <v>81</v>
      </c>
      <c r="B186" s="8" t="s">
        <v>395</v>
      </c>
      <c r="C186" s="7" t="s">
        <v>392</v>
      </c>
      <c r="D186" s="7">
        <v>511045</v>
      </c>
      <c r="E186" s="21" t="s">
        <v>364</v>
      </c>
      <c r="F186" s="20" t="s">
        <v>380</v>
      </c>
      <c r="G186" s="18">
        <v>1</v>
      </c>
      <c r="H186" s="19">
        <v>300000</v>
      </c>
      <c r="I186" s="20" t="s">
        <v>127</v>
      </c>
    </row>
    <row r="187" spans="1:9" ht="28" x14ac:dyDescent="0.35">
      <c r="A187" s="14" t="s">
        <v>81</v>
      </c>
      <c r="B187" s="8" t="s">
        <v>395</v>
      </c>
      <c r="C187" s="7" t="s">
        <v>392</v>
      </c>
      <c r="D187" s="7">
        <v>511086</v>
      </c>
      <c r="E187" s="21" t="s">
        <v>188</v>
      </c>
      <c r="F187" s="20" t="s">
        <v>380</v>
      </c>
      <c r="G187" s="18">
        <v>1</v>
      </c>
      <c r="H187" s="19">
        <v>240000</v>
      </c>
      <c r="I187" s="20" t="s">
        <v>127</v>
      </c>
    </row>
    <row r="188" spans="1:9" ht="28" x14ac:dyDescent="0.35">
      <c r="A188" s="14" t="s">
        <v>81</v>
      </c>
      <c r="B188" s="8" t="s">
        <v>395</v>
      </c>
      <c r="C188" s="7" t="s">
        <v>392</v>
      </c>
      <c r="D188" s="7">
        <v>511165</v>
      </c>
      <c r="E188" s="21" t="s">
        <v>286</v>
      </c>
      <c r="F188" s="20" t="s">
        <v>380</v>
      </c>
      <c r="G188" s="18">
        <v>1</v>
      </c>
      <c r="H188" s="19">
        <v>700000</v>
      </c>
      <c r="I188" s="20" t="s">
        <v>127</v>
      </c>
    </row>
    <row r="189" spans="1:9" x14ac:dyDescent="0.35">
      <c r="A189" s="10" t="s">
        <v>82</v>
      </c>
      <c r="B189" s="8" t="s">
        <v>395</v>
      </c>
      <c r="C189" s="7" t="s">
        <v>392</v>
      </c>
      <c r="D189" s="7">
        <v>511045</v>
      </c>
      <c r="E189" s="21" t="s">
        <v>365</v>
      </c>
      <c r="F189" s="20" t="s">
        <v>380</v>
      </c>
      <c r="G189" s="18">
        <v>1</v>
      </c>
      <c r="H189" s="19">
        <v>180000</v>
      </c>
      <c r="I189" s="20" t="s">
        <v>127</v>
      </c>
    </row>
    <row r="190" spans="1:9" x14ac:dyDescent="0.35">
      <c r="A190" s="10" t="s">
        <v>83</v>
      </c>
      <c r="B190" s="8" t="s">
        <v>395</v>
      </c>
      <c r="C190" s="7" t="s">
        <v>392</v>
      </c>
      <c r="D190" s="7">
        <v>511045</v>
      </c>
      <c r="E190" s="21" t="s">
        <v>366</v>
      </c>
      <c r="F190" s="20" t="s">
        <v>380</v>
      </c>
      <c r="G190" s="18">
        <v>1</v>
      </c>
      <c r="H190" s="19">
        <v>120000</v>
      </c>
      <c r="I190" s="20" t="s">
        <v>127</v>
      </c>
    </row>
    <row r="191" spans="1:9" x14ac:dyDescent="0.35">
      <c r="A191" s="10" t="s">
        <v>84</v>
      </c>
      <c r="B191" s="8" t="s">
        <v>395</v>
      </c>
      <c r="C191" s="7" t="s">
        <v>392</v>
      </c>
      <c r="D191" s="7">
        <v>511045</v>
      </c>
      <c r="E191" s="21" t="s">
        <v>376</v>
      </c>
      <c r="F191" s="20" t="s">
        <v>380</v>
      </c>
      <c r="G191" s="18">
        <v>1</v>
      </c>
      <c r="H191" s="19">
        <v>100000</v>
      </c>
      <c r="I191" s="20" t="s">
        <v>127</v>
      </c>
    </row>
    <row r="192" spans="1:9" x14ac:dyDescent="0.35">
      <c r="A192" s="9" t="s">
        <v>85</v>
      </c>
      <c r="B192" s="7"/>
      <c r="C192" s="7"/>
      <c r="D192" s="7"/>
      <c r="E192" s="21"/>
      <c r="F192" s="20" t="s">
        <v>380</v>
      </c>
      <c r="G192" s="18"/>
      <c r="H192" s="19"/>
      <c r="I192" s="20"/>
    </row>
    <row r="193" spans="1:9" ht="28" x14ac:dyDescent="0.35">
      <c r="A193" s="14" t="s">
        <v>86</v>
      </c>
      <c r="B193" s="8" t="s">
        <v>395</v>
      </c>
      <c r="C193" s="7">
        <v>2711</v>
      </c>
      <c r="D193" s="7">
        <v>511086</v>
      </c>
      <c r="E193" s="21" t="s">
        <v>189</v>
      </c>
      <c r="F193" s="20" t="s">
        <v>380</v>
      </c>
      <c r="G193" s="18">
        <v>1</v>
      </c>
      <c r="H193" s="19">
        <v>100000</v>
      </c>
      <c r="I193" s="20" t="s">
        <v>127</v>
      </c>
    </row>
    <row r="194" spans="1:9" ht="28" x14ac:dyDescent="0.35">
      <c r="A194" s="14" t="s">
        <v>86</v>
      </c>
      <c r="B194" s="8" t="s">
        <v>395</v>
      </c>
      <c r="C194" s="7">
        <v>2711</v>
      </c>
      <c r="D194" s="7">
        <v>511004</v>
      </c>
      <c r="E194" s="21" t="s">
        <v>377</v>
      </c>
      <c r="F194" s="20" t="s">
        <v>380</v>
      </c>
      <c r="G194" s="18">
        <v>1</v>
      </c>
      <c r="H194" s="19">
        <v>300000</v>
      </c>
      <c r="I194" s="20" t="s">
        <v>127</v>
      </c>
    </row>
    <row r="195" spans="1:9" x14ac:dyDescent="0.35">
      <c r="A195" s="14" t="s">
        <v>87</v>
      </c>
      <c r="B195" s="8" t="s">
        <v>395</v>
      </c>
      <c r="C195" s="7">
        <v>4320</v>
      </c>
      <c r="D195" s="7">
        <v>511086</v>
      </c>
      <c r="E195" s="21" t="s">
        <v>190</v>
      </c>
      <c r="F195" s="20" t="s">
        <v>380</v>
      </c>
      <c r="G195" s="18">
        <v>1</v>
      </c>
      <c r="H195" s="19">
        <v>160000</v>
      </c>
      <c r="I195" s="20" t="s">
        <v>127</v>
      </c>
    </row>
    <row r="196" spans="1:9" x14ac:dyDescent="0.35">
      <c r="A196" s="14" t="s">
        <v>87</v>
      </c>
      <c r="B196" s="8" t="s">
        <v>395</v>
      </c>
      <c r="C196" s="7">
        <v>43211621</v>
      </c>
      <c r="D196" s="7">
        <v>511118</v>
      </c>
      <c r="E196" s="21" t="s">
        <v>378</v>
      </c>
      <c r="F196" s="20" t="s">
        <v>380</v>
      </c>
      <c r="G196" s="18">
        <v>1</v>
      </c>
      <c r="H196" s="19">
        <v>63000</v>
      </c>
      <c r="I196" s="20" t="s">
        <v>127</v>
      </c>
    </row>
    <row r="197" spans="1:9" ht="30" customHeight="1" x14ac:dyDescent="0.35">
      <c r="A197" s="14" t="s">
        <v>87</v>
      </c>
      <c r="B197" s="8" t="s">
        <v>395</v>
      </c>
      <c r="C197" s="7">
        <v>52161520</v>
      </c>
      <c r="D197" s="7">
        <v>511118</v>
      </c>
      <c r="E197" s="21" t="s">
        <v>260</v>
      </c>
      <c r="F197" s="20" t="s">
        <v>380</v>
      </c>
      <c r="G197" s="18">
        <v>1</v>
      </c>
      <c r="H197" s="19">
        <v>164580</v>
      </c>
      <c r="I197" s="20" t="s">
        <v>127</v>
      </c>
    </row>
    <row r="198" spans="1:9" x14ac:dyDescent="0.35">
      <c r="A198" s="14" t="s">
        <v>87</v>
      </c>
      <c r="B198" s="8" t="s">
        <v>395</v>
      </c>
      <c r="C198" s="7">
        <v>45121602</v>
      </c>
      <c r="D198" s="7">
        <v>511118</v>
      </c>
      <c r="E198" s="21" t="s">
        <v>261</v>
      </c>
      <c r="F198" s="20" t="s">
        <v>380</v>
      </c>
      <c r="G198" s="18">
        <v>1</v>
      </c>
      <c r="H198" s="19">
        <v>82290</v>
      </c>
      <c r="I198" s="20" t="s">
        <v>127</v>
      </c>
    </row>
    <row r="199" spans="1:9" ht="28" x14ac:dyDescent="0.35">
      <c r="A199" s="14" t="s">
        <v>87</v>
      </c>
      <c r="B199" s="8" t="s">
        <v>395</v>
      </c>
      <c r="C199" s="7">
        <v>43211706</v>
      </c>
      <c r="D199" s="7">
        <v>511118</v>
      </c>
      <c r="E199" s="21" t="s">
        <v>262</v>
      </c>
      <c r="F199" s="20" t="s">
        <v>380</v>
      </c>
      <c r="G199" s="18">
        <v>1</v>
      </c>
      <c r="H199" s="19">
        <v>94950</v>
      </c>
      <c r="I199" s="20" t="s">
        <v>127</v>
      </c>
    </row>
    <row r="200" spans="1:9" x14ac:dyDescent="0.35">
      <c r="A200" s="14" t="s">
        <v>87</v>
      </c>
      <c r="B200" s="8" t="s">
        <v>395</v>
      </c>
      <c r="C200" s="7" t="s">
        <v>392</v>
      </c>
      <c r="D200" s="7">
        <v>511045</v>
      </c>
      <c r="E200" s="21" t="s">
        <v>379</v>
      </c>
      <c r="F200" s="20" t="s">
        <v>380</v>
      </c>
      <c r="G200" s="18">
        <v>1</v>
      </c>
      <c r="H200" s="19">
        <v>300000</v>
      </c>
      <c r="I200" s="20" t="s">
        <v>127</v>
      </c>
    </row>
    <row r="201" spans="1:9" x14ac:dyDescent="0.35">
      <c r="A201" s="13" t="s">
        <v>88</v>
      </c>
      <c r="B201" s="7"/>
      <c r="C201" s="7"/>
      <c r="D201" s="7"/>
      <c r="E201" s="21"/>
      <c r="F201" s="20"/>
      <c r="G201" s="18"/>
      <c r="H201" s="19"/>
      <c r="I201" s="20"/>
    </row>
    <row r="202" spans="1:9" x14ac:dyDescent="0.35">
      <c r="A202" s="12" t="s">
        <v>89</v>
      </c>
      <c r="B202" s="7" t="s">
        <v>392</v>
      </c>
      <c r="C202" s="7" t="s">
        <v>392</v>
      </c>
      <c r="D202" s="7" t="s">
        <v>392</v>
      </c>
      <c r="E202" s="7" t="s">
        <v>392</v>
      </c>
      <c r="F202" s="7" t="s">
        <v>392</v>
      </c>
      <c r="G202" s="7" t="s">
        <v>392</v>
      </c>
      <c r="H202" s="7" t="s">
        <v>392</v>
      </c>
      <c r="I202" s="7" t="s">
        <v>392</v>
      </c>
    </row>
    <row r="203" spans="1:9" x14ac:dyDescent="0.35">
      <c r="A203" s="12" t="s">
        <v>90</v>
      </c>
      <c r="B203" s="7" t="s">
        <v>392</v>
      </c>
      <c r="C203" s="7" t="s">
        <v>392</v>
      </c>
      <c r="D203" s="7" t="s">
        <v>392</v>
      </c>
      <c r="E203" s="7" t="s">
        <v>392</v>
      </c>
      <c r="F203" s="7" t="s">
        <v>392</v>
      </c>
      <c r="G203" s="7" t="s">
        <v>392</v>
      </c>
      <c r="H203" s="7" t="s">
        <v>392</v>
      </c>
      <c r="I203" s="7" t="s">
        <v>392</v>
      </c>
    </row>
    <row r="204" spans="1:9" x14ac:dyDescent="0.35">
      <c r="A204" s="12" t="s">
        <v>91</v>
      </c>
      <c r="B204" s="7" t="s">
        <v>392</v>
      </c>
      <c r="C204" s="7" t="s">
        <v>392</v>
      </c>
      <c r="D204" s="7" t="s">
        <v>392</v>
      </c>
      <c r="E204" s="7" t="s">
        <v>392</v>
      </c>
      <c r="F204" s="7" t="s">
        <v>392</v>
      </c>
      <c r="G204" s="7" t="s">
        <v>392</v>
      </c>
      <c r="H204" s="7" t="s">
        <v>392</v>
      </c>
      <c r="I204" s="7" t="s">
        <v>392</v>
      </c>
    </row>
    <row r="205" spans="1:9" x14ac:dyDescent="0.35">
      <c r="A205" s="12" t="s">
        <v>92</v>
      </c>
      <c r="B205" s="7" t="s">
        <v>392</v>
      </c>
      <c r="C205" s="7" t="s">
        <v>392</v>
      </c>
      <c r="D205" s="7" t="s">
        <v>392</v>
      </c>
      <c r="E205" s="7" t="s">
        <v>392</v>
      </c>
      <c r="F205" s="7" t="s">
        <v>392</v>
      </c>
      <c r="G205" s="7" t="s">
        <v>392</v>
      </c>
      <c r="H205" s="7" t="s">
        <v>392</v>
      </c>
      <c r="I205" s="7" t="s">
        <v>392</v>
      </c>
    </row>
    <row r="206" spans="1:9" x14ac:dyDescent="0.35">
      <c r="A206" s="13" t="s">
        <v>93</v>
      </c>
      <c r="B206" s="7"/>
      <c r="C206" s="7"/>
      <c r="D206" s="7"/>
      <c r="E206" s="21"/>
      <c r="F206" s="20"/>
      <c r="G206" s="18"/>
      <c r="H206" s="19"/>
      <c r="I206" s="20"/>
    </row>
    <row r="207" spans="1:9" ht="28" x14ac:dyDescent="0.35">
      <c r="A207" s="14" t="s">
        <v>94</v>
      </c>
      <c r="B207" s="8" t="s">
        <v>395</v>
      </c>
      <c r="C207" s="7">
        <v>4410</v>
      </c>
      <c r="D207" s="7" t="s">
        <v>336</v>
      </c>
      <c r="E207" s="21" t="s">
        <v>228</v>
      </c>
      <c r="F207" s="20" t="s">
        <v>380</v>
      </c>
      <c r="G207" s="18" t="s">
        <v>130</v>
      </c>
      <c r="H207" s="19">
        <f>240000+100000+4800000</f>
        <v>5140000</v>
      </c>
      <c r="I207" s="20" t="s">
        <v>127</v>
      </c>
    </row>
    <row r="208" spans="1:9" x14ac:dyDescent="0.35">
      <c r="A208" s="14" t="s">
        <v>94</v>
      </c>
      <c r="B208" s="8" t="s">
        <v>395</v>
      </c>
      <c r="C208" s="7" t="s">
        <v>392</v>
      </c>
      <c r="D208" s="7">
        <v>511117</v>
      </c>
      <c r="E208" s="21" t="s">
        <v>149</v>
      </c>
      <c r="F208" s="20" t="s">
        <v>380</v>
      </c>
      <c r="G208" s="18">
        <v>21</v>
      </c>
      <c r="H208" s="19">
        <v>357000</v>
      </c>
      <c r="I208" s="20" t="s">
        <v>127</v>
      </c>
    </row>
    <row r="209" spans="1:9" x14ac:dyDescent="0.35">
      <c r="A209" s="14" t="s">
        <v>94</v>
      </c>
      <c r="B209" s="8" t="s">
        <v>395</v>
      </c>
      <c r="C209" s="7" t="s">
        <v>392</v>
      </c>
      <c r="D209" s="7">
        <v>511117</v>
      </c>
      <c r="E209" s="21" t="s">
        <v>150</v>
      </c>
      <c r="F209" s="20" t="s">
        <v>380</v>
      </c>
      <c r="G209" s="18">
        <v>10</v>
      </c>
      <c r="H209" s="19">
        <v>200000</v>
      </c>
      <c r="I209" s="20" t="s">
        <v>127</v>
      </c>
    </row>
    <row r="210" spans="1:9" x14ac:dyDescent="0.35">
      <c r="A210" s="14" t="s">
        <v>94</v>
      </c>
      <c r="B210" s="8" t="s">
        <v>395</v>
      </c>
      <c r="C210" s="7" t="s">
        <v>392</v>
      </c>
      <c r="D210" s="7" t="s">
        <v>191</v>
      </c>
      <c r="E210" s="21" t="s">
        <v>151</v>
      </c>
      <c r="F210" s="20" t="s">
        <v>380</v>
      </c>
      <c r="G210" s="18">
        <v>30</v>
      </c>
      <c r="H210" s="19">
        <f>150000+660000</f>
        <v>810000</v>
      </c>
      <c r="I210" s="20" t="s">
        <v>127</v>
      </c>
    </row>
    <row r="211" spans="1:9" x14ac:dyDescent="0.35">
      <c r="A211" s="14" t="s">
        <v>94</v>
      </c>
      <c r="B211" s="8" t="s">
        <v>395</v>
      </c>
      <c r="C211" s="7" t="s">
        <v>392</v>
      </c>
      <c r="D211" s="7" t="s">
        <v>307</v>
      </c>
      <c r="E211" s="21" t="s">
        <v>152</v>
      </c>
      <c r="F211" s="20" t="s">
        <v>380</v>
      </c>
      <c r="G211" s="18">
        <v>15</v>
      </c>
      <c r="H211" s="19">
        <f>285000+200000</f>
        <v>485000</v>
      </c>
      <c r="I211" s="20" t="s">
        <v>127</v>
      </c>
    </row>
    <row r="212" spans="1:9" x14ac:dyDescent="0.35">
      <c r="A212" s="14" t="s">
        <v>94</v>
      </c>
      <c r="B212" s="8" t="s">
        <v>395</v>
      </c>
      <c r="C212" s="7" t="s">
        <v>392</v>
      </c>
      <c r="D212" s="7" t="s">
        <v>285</v>
      </c>
      <c r="E212" s="21" t="s">
        <v>153</v>
      </c>
      <c r="F212" s="20" t="s">
        <v>380</v>
      </c>
      <c r="G212" s="18">
        <v>5</v>
      </c>
      <c r="H212" s="19">
        <f>120000+600000</f>
        <v>720000</v>
      </c>
      <c r="I212" s="20" t="s">
        <v>127</v>
      </c>
    </row>
    <row r="213" spans="1:9" ht="62" x14ac:dyDescent="0.35">
      <c r="A213" s="14" t="s">
        <v>94</v>
      </c>
      <c r="B213" s="8" t="s">
        <v>395</v>
      </c>
      <c r="C213" s="7" t="s">
        <v>161</v>
      </c>
      <c r="D213" s="7" t="s">
        <v>162</v>
      </c>
      <c r="E213" s="21" t="s">
        <v>163</v>
      </c>
      <c r="F213" s="20" t="s">
        <v>380</v>
      </c>
      <c r="G213" s="18">
        <v>40</v>
      </c>
      <c r="H213" s="19">
        <v>2500000</v>
      </c>
      <c r="I213" s="20" t="s">
        <v>127</v>
      </c>
    </row>
    <row r="214" spans="1:9" x14ac:dyDescent="0.35">
      <c r="A214" s="14" t="s">
        <v>94</v>
      </c>
      <c r="B214" s="8" t="s">
        <v>395</v>
      </c>
      <c r="C214" s="7">
        <v>4410</v>
      </c>
      <c r="D214" s="7">
        <v>511098</v>
      </c>
      <c r="E214" s="21" t="s">
        <v>263</v>
      </c>
      <c r="F214" s="20" t="s">
        <v>380</v>
      </c>
      <c r="G214" s="18">
        <v>1</v>
      </c>
      <c r="H214" s="19">
        <v>50000</v>
      </c>
      <c r="I214" s="20" t="s">
        <v>127</v>
      </c>
    </row>
    <row r="215" spans="1:9" x14ac:dyDescent="0.35">
      <c r="A215" s="14" t="s">
        <v>94</v>
      </c>
      <c r="B215" s="8" t="s">
        <v>395</v>
      </c>
      <c r="C215" s="7">
        <v>4410</v>
      </c>
      <c r="D215" s="7">
        <v>511098</v>
      </c>
      <c r="E215" s="21" t="s">
        <v>264</v>
      </c>
      <c r="F215" s="20" t="s">
        <v>380</v>
      </c>
      <c r="G215" s="18">
        <v>1</v>
      </c>
      <c r="H215" s="19">
        <v>540000</v>
      </c>
      <c r="I215" s="20" t="s">
        <v>127</v>
      </c>
    </row>
    <row r="216" spans="1:9" ht="31" x14ac:dyDescent="0.35">
      <c r="A216" s="14" t="s">
        <v>94</v>
      </c>
      <c r="B216" s="8" t="s">
        <v>395</v>
      </c>
      <c r="C216" s="7">
        <v>4410</v>
      </c>
      <c r="D216" s="7" t="s">
        <v>299</v>
      </c>
      <c r="E216" s="21" t="s">
        <v>152</v>
      </c>
      <c r="F216" s="20" t="s">
        <v>380</v>
      </c>
      <c r="G216" s="18">
        <v>1</v>
      </c>
      <c r="H216" s="19">
        <f>180000+130000+100000</f>
        <v>410000</v>
      </c>
      <c r="I216" s="20" t="s">
        <v>127</v>
      </c>
    </row>
    <row r="217" spans="1:9" x14ac:dyDescent="0.35">
      <c r="A217" s="14" t="s">
        <v>94</v>
      </c>
      <c r="B217" s="8" t="s">
        <v>395</v>
      </c>
      <c r="C217" s="7">
        <v>4412</v>
      </c>
      <c r="D217" s="7" t="s">
        <v>308</v>
      </c>
      <c r="E217" s="21" t="s">
        <v>265</v>
      </c>
      <c r="F217" s="20" t="s">
        <v>380</v>
      </c>
      <c r="G217" s="18">
        <v>1</v>
      </c>
      <c r="H217" s="19">
        <f>400000+200000</f>
        <v>600000</v>
      </c>
      <c r="I217" s="20" t="s">
        <v>127</v>
      </c>
    </row>
    <row r="218" spans="1:9" x14ac:dyDescent="0.35">
      <c r="A218" s="14" t="s">
        <v>94</v>
      </c>
      <c r="B218" s="8" t="s">
        <v>395</v>
      </c>
      <c r="C218" s="7">
        <v>4412</v>
      </c>
      <c r="D218" s="7">
        <v>511050</v>
      </c>
      <c r="E218" s="21" t="s">
        <v>266</v>
      </c>
      <c r="F218" s="20" t="s">
        <v>380</v>
      </c>
      <c r="G218" s="18">
        <v>1</v>
      </c>
      <c r="H218" s="19">
        <v>200000</v>
      </c>
      <c r="I218" s="20" t="s">
        <v>127</v>
      </c>
    </row>
    <row r="219" spans="1:9" x14ac:dyDescent="0.35">
      <c r="A219" s="14" t="s">
        <v>94</v>
      </c>
      <c r="B219" s="8" t="s">
        <v>395</v>
      </c>
      <c r="C219" s="7">
        <v>4410</v>
      </c>
      <c r="D219" s="7" t="s">
        <v>293</v>
      </c>
      <c r="E219" s="21" t="s">
        <v>265</v>
      </c>
      <c r="F219" s="20" t="s">
        <v>380</v>
      </c>
      <c r="G219" s="18">
        <v>1</v>
      </c>
      <c r="H219" s="19">
        <f>240000+240000+130000</f>
        <v>610000</v>
      </c>
      <c r="I219" s="20" t="s">
        <v>127</v>
      </c>
    </row>
    <row r="220" spans="1:9" x14ac:dyDescent="0.35">
      <c r="A220" s="10" t="s">
        <v>95</v>
      </c>
      <c r="B220" s="7" t="s">
        <v>392</v>
      </c>
      <c r="C220" s="7" t="s">
        <v>392</v>
      </c>
      <c r="D220" s="7" t="s">
        <v>392</v>
      </c>
      <c r="E220" s="7" t="s">
        <v>392</v>
      </c>
      <c r="F220" s="7" t="s">
        <v>392</v>
      </c>
      <c r="G220" s="7" t="s">
        <v>392</v>
      </c>
      <c r="H220" s="7" t="s">
        <v>392</v>
      </c>
      <c r="I220" s="7" t="s">
        <v>392</v>
      </c>
    </row>
    <row r="221" spans="1:9" ht="56" x14ac:dyDescent="0.35">
      <c r="A221" s="14" t="s">
        <v>96</v>
      </c>
      <c r="B221" s="8" t="s">
        <v>395</v>
      </c>
      <c r="C221" s="7">
        <v>1410</v>
      </c>
      <c r="D221" s="7" t="s">
        <v>336</v>
      </c>
      <c r="E221" s="21" t="s">
        <v>370</v>
      </c>
      <c r="F221" s="20" t="s">
        <v>380</v>
      </c>
      <c r="G221" s="18" t="s">
        <v>130</v>
      </c>
      <c r="H221" s="19">
        <f>72000+3600000+400000</f>
        <v>4072000</v>
      </c>
      <c r="I221" s="20" t="s">
        <v>127</v>
      </c>
    </row>
    <row r="222" spans="1:9" ht="28" x14ac:dyDescent="0.35">
      <c r="A222" s="14" t="s">
        <v>96</v>
      </c>
      <c r="B222" s="8" t="s">
        <v>395</v>
      </c>
      <c r="C222" s="7" t="s">
        <v>392</v>
      </c>
      <c r="D222" s="7">
        <v>511117</v>
      </c>
      <c r="E222" s="21" t="s">
        <v>154</v>
      </c>
      <c r="F222" s="20" t="s">
        <v>380</v>
      </c>
      <c r="G222" s="18"/>
      <c r="H222" s="19">
        <v>300000</v>
      </c>
      <c r="I222" s="20" t="s">
        <v>127</v>
      </c>
    </row>
    <row r="223" spans="1:9" ht="31" x14ac:dyDescent="0.35">
      <c r="A223" s="14" t="s">
        <v>96</v>
      </c>
      <c r="B223" s="8" t="s">
        <v>395</v>
      </c>
      <c r="C223" s="7">
        <v>24121503</v>
      </c>
      <c r="D223" s="7" t="s">
        <v>294</v>
      </c>
      <c r="E223" s="21" t="s">
        <v>164</v>
      </c>
      <c r="F223" s="20" t="s">
        <v>380</v>
      </c>
      <c r="G223" s="18">
        <v>40</v>
      </c>
      <c r="H223" s="19">
        <f>90000+30000</f>
        <v>120000</v>
      </c>
      <c r="I223" s="20" t="s">
        <v>127</v>
      </c>
    </row>
    <row r="224" spans="1:9" x14ac:dyDescent="0.35">
      <c r="A224" s="14" t="s">
        <v>96</v>
      </c>
      <c r="B224" s="8" t="s">
        <v>395</v>
      </c>
      <c r="C224" s="7">
        <v>5511</v>
      </c>
      <c r="D224" s="7">
        <v>511086</v>
      </c>
      <c r="E224" s="21" t="s">
        <v>192</v>
      </c>
      <c r="F224" s="20" t="s">
        <v>380</v>
      </c>
      <c r="G224" s="18">
        <v>1</v>
      </c>
      <c r="H224" s="19">
        <v>100000</v>
      </c>
      <c r="I224" s="20" t="s">
        <v>127</v>
      </c>
    </row>
    <row r="225" spans="1:9" ht="42" x14ac:dyDescent="0.35">
      <c r="A225" s="14" t="s">
        <v>96</v>
      </c>
      <c r="B225" s="8" t="s">
        <v>395</v>
      </c>
      <c r="C225" s="7" t="s">
        <v>392</v>
      </c>
      <c r="D225" s="7">
        <v>511003</v>
      </c>
      <c r="E225" s="21" t="s">
        <v>384</v>
      </c>
      <c r="F225" s="20" t="s">
        <v>380</v>
      </c>
      <c r="G225" s="18" t="s">
        <v>221</v>
      </c>
      <c r="H225" s="19">
        <f>200000+70000</f>
        <v>270000</v>
      </c>
      <c r="I225" s="20" t="s">
        <v>127</v>
      </c>
    </row>
    <row r="226" spans="1:9" ht="28" x14ac:dyDescent="0.35">
      <c r="A226" s="14" t="s">
        <v>96</v>
      </c>
      <c r="B226" s="8" t="s">
        <v>395</v>
      </c>
      <c r="C226" s="7" t="s">
        <v>392</v>
      </c>
      <c r="D226" s="7">
        <v>511003</v>
      </c>
      <c r="E226" s="21" t="s">
        <v>383</v>
      </c>
      <c r="F226" s="20" t="s">
        <v>380</v>
      </c>
      <c r="G226" s="18">
        <v>1</v>
      </c>
      <c r="H226" s="19">
        <v>228000</v>
      </c>
      <c r="I226" s="20" t="s">
        <v>127</v>
      </c>
    </row>
    <row r="227" spans="1:9" ht="31" x14ac:dyDescent="0.35">
      <c r="A227" s="14" t="s">
        <v>97</v>
      </c>
      <c r="B227" s="8" t="s">
        <v>395</v>
      </c>
      <c r="C227" s="7" t="s">
        <v>165</v>
      </c>
      <c r="D227" s="7" t="s">
        <v>166</v>
      </c>
      <c r="E227" s="21" t="s">
        <v>167</v>
      </c>
      <c r="F227" s="20" t="s">
        <v>380</v>
      </c>
      <c r="G227" s="18">
        <v>40</v>
      </c>
      <c r="H227" s="19">
        <v>1250000</v>
      </c>
      <c r="I227" s="20" t="s">
        <v>127</v>
      </c>
    </row>
    <row r="228" spans="1:9" ht="31" x14ac:dyDescent="0.35">
      <c r="A228" s="14" t="s">
        <v>97</v>
      </c>
      <c r="B228" s="8" t="s">
        <v>395</v>
      </c>
      <c r="C228" s="7">
        <v>82161599</v>
      </c>
      <c r="D228" s="7" t="s">
        <v>371</v>
      </c>
      <c r="E228" s="21" t="s">
        <v>372</v>
      </c>
      <c r="F228" s="20" t="s">
        <v>380</v>
      </c>
      <c r="G228" s="18">
        <v>1</v>
      </c>
      <c r="H228" s="19">
        <f>900000+945000+1020000</f>
        <v>2865000</v>
      </c>
      <c r="I228" s="20" t="s">
        <v>127</v>
      </c>
    </row>
    <row r="229" spans="1:9" x14ac:dyDescent="0.35">
      <c r="A229" s="14" t="s">
        <v>97</v>
      </c>
      <c r="B229" s="8" t="s">
        <v>395</v>
      </c>
      <c r="C229" s="7">
        <v>53103096</v>
      </c>
      <c r="D229" s="7">
        <v>511098</v>
      </c>
      <c r="E229" s="21" t="s">
        <v>267</v>
      </c>
      <c r="F229" s="20" t="s">
        <v>380</v>
      </c>
      <c r="G229" s="18">
        <v>1</v>
      </c>
      <c r="H229" s="19">
        <v>210000</v>
      </c>
      <c r="I229" s="20" t="s">
        <v>127</v>
      </c>
    </row>
    <row r="230" spans="1:9" x14ac:dyDescent="0.35">
      <c r="A230" s="14" t="s">
        <v>97</v>
      </c>
      <c r="B230" s="8" t="s">
        <v>395</v>
      </c>
      <c r="C230" s="7">
        <v>53103096</v>
      </c>
      <c r="D230" s="7">
        <v>511098</v>
      </c>
      <c r="E230" s="21" t="s">
        <v>268</v>
      </c>
      <c r="F230" s="20" t="s">
        <v>380</v>
      </c>
      <c r="G230" s="18">
        <v>1</v>
      </c>
      <c r="H230" s="19">
        <v>16000</v>
      </c>
      <c r="I230" s="20" t="s">
        <v>127</v>
      </c>
    </row>
    <row r="231" spans="1:9" ht="28" x14ac:dyDescent="0.35">
      <c r="A231" s="14" t="s">
        <v>98</v>
      </c>
      <c r="B231" s="8" t="s">
        <v>395</v>
      </c>
      <c r="C231" s="7">
        <v>4713</v>
      </c>
      <c r="D231" s="7">
        <v>511086</v>
      </c>
      <c r="E231" s="21" t="s">
        <v>193</v>
      </c>
      <c r="F231" s="20" t="s">
        <v>380</v>
      </c>
      <c r="G231" s="18">
        <v>1</v>
      </c>
      <c r="H231" s="19">
        <v>100000</v>
      </c>
      <c r="I231" s="20" t="s">
        <v>127</v>
      </c>
    </row>
    <row r="232" spans="1:9" x14ac:dyDescent="0.35">
      <c r="A232" s="14" t="s">
        <v>98</v>
      </c>
      <c r="B232" s="8" t="s">
        <v>395</v>
      </c>
      <c r="C232" s="7" t="s">
        <v>392</v>
      </c>
      <c r="D232" s="7">
        <v>511045</v>
      </c>
      <c r="E232" s="21" t="s">
        <v>367</v>
      </c>
      <c r="F232" s="20" t="s">
        <v>380</v>
      </c>
      <c r="G232" s="18">
        <v>1</v>
      </c>
      <c r="H232" s="19">
        <v>15000000</v>
      </c>
      <c r="I232" s="20" t="s">
        <v>127</v>
      </c>
    </row>
    <row r="233" spans="1:9" ht="31" x14ac:dyDescent="0.35">
      <c r="A233" s="16" t="s">
        <v>99</v>
      </c>
      <c r="B233" s="8" t="s">
        <v>395</v>
      </c>
      <c r="C233" s="7" t="s">
        <v>168</v>
      </c>
      <c r="D233" s="7" t="s">
        <v>296</v>
      </c>
      <c r="E233" s="21" t="s">
        <v>295</v>
      </c>
      <c r="F233" s="20" t="s">
        <v>380</v>
      </c>
      <c r="G233" s="18">
        <v>27</v>
      </c>
      <c r="H233" s="19">
        <f>1000000+1044000</f>
        <v>2044000</v>
      </c>
      <c r="I233" s="20" t="s">
        <v>127</v>
      </c>
    </row>
    <row r="234" spans="1:9" ht="31" x14ac:dyDescent="0.35">
      <c r="A234" s="16" t="s">
        <v>99</v>
      </c>
      <c r="B234" s="8" t="s">
        <v>395</v>
      </c>
      <c r="C234" s="7" t="s">
        <v>168</v>
      </c>
      <c r="D234" s="7">
        <v>511004</v>
      </c>
      <c r="E234" s="21" t="s">
        <v>194</v>
      </c>
      <c r="F234" s="20" t="s">
        <v>380</v>
      </c>
      <c r="G234" s="18">
        <v>1</v>
      </c>
      <c r="H234" s="19">
        <v>900000</v>
      </c>
      <c r="I234" s="20" t="s">
        <v>127</v>
      </c>
    </row>
    <row r="235" spans="1:9" ht="28" x14ac:dyDescent="0.35">
      <c r="A235" s="16" t="s">
        <v>99</v>
      </c>
      <c r="B235" s="8" t="s">
        <v>395</v>
      </c>
      <c r="C235" s="7" t="s">
        <v>392</v>
      </c>
      <c r="D235" s="7">
        <v>511045</v>
      </c>
      <c r="E235" s="21" t="s">
        <v>373</v>
      </c>
      <c r="F235" s="20" t="s">
        <v>380</v>
      </c>
      <c r="G235" s="18">
        <v>1</v>
      </c>
      <c r="H235" s="19">
        <v>500000</v>
      </c>
      <c r="I235" s="20" t="s">
        <v>127</v>
      </c>
    </row>
    <row r="236" spans="1:9" x14ac:dyDescent="0.35">
      <c r="A236" s="16" t="s">
        <v>99</v>
      </c>
      <c r="B236" s="8" t="s">
        <v>395</v>
      </c>
      <c r="C236" s="7">
        <v>82121503</v>
      </c>
      <c r="D236" s="7">
        <v>511098</v>
      </c>
      <c r="E236" s="21" t="s">
        <v>269</v>
      </c>
      <c r="F236" s="20" t="s">
        <v>380</v>
      </c>
      <c r="G236" s="18">
        <v>1</v>
      </c>
      <c r="H236" s="19">
        <v>500000</v>
      </c>
      <c r="I236" s="20" t="s">
        <v>127</v>
      </c>
    </row>
    <row r="237" spans="1:9" x14ac:dyDescent="0.35">
      <c r="A237" s="16" t="s">
        <v>99</v>
      </c>
      <c r="B237" s="8" t="s">
        <v>395</v>
      </c>
      <c r="C237" s="7">
        <v>531031</v>
      </c>
      <c r="D237" s="7">
        <v>511098</v>
      </c>
      <c r="E237" s="21" t="s">
        <v>270</v>
      </c>
      <c r="F237" s="20" t="s">
        <v>380</v>
      </c>
      <c r="G237" s="18">
        <v>1</v>
      </c>
      <c r="H237" s="19">
        <v>240000</v>
      </c>
      <c r="I237" s="20" t="s">
        <v>127</v>
      </c>
    </row>
    <row r="238" spans="1:9" ht="28" customHeight="1" x14ac:dyDescent="0.35">
      <c r="A238" s="14" t="s">
        <v>100</v>
      </c>
      <c r="B238" s="8" t="s">
        <v>395</v>
      </c>
      <c r="C238" s="7" t="s">
        <v>392</v>
      </c>
      <c r="D238" s="7" t="s">
        <v>392</v>
      </c>
      <c r="E238" s="21" t="s">
        <v>230</v>
      </c>
      <c r="F238" s="20" t="s">
        <v>380</v>
      </c>
      <c r="G238" s="18">
        <v>1</v>
      </c>
      <c r="H238" s="19">
        <v>200000</v>
      </c>
      <c r="I238" s="20" t="s">
        <v>127</v>
      </c>
    </row>
    <row r="239" spans="1:9" ht="42" x14ac:dyDescent="0.35">
      <c r="A239" s="14" t="s">
        <v>100</v>
      </c>
      <c r="B239" s="8" t="s">
        <v>395</v>
      </c>
      <c r="C239" s="7" t="s">
        <v>392</v>
      </c>
      <c r="D239" s="7">
        <v>511006</v>
      </c>
      <c r="E239" s="21" t="s">
        <v>374</v>
      </c>
      <c r="F239" s="20" t="s">
        <v>380</v>
      </c>
      <c r="G239" s="18">
        <v>1</v>
      </c>
      <c r="H239" s="19">
        <v>440000</v>
      </c>
      <c r="I239" s="20" t="s">
        <v>127</v>
      </c>
    </row>
    <row r="240" spans="1:9" x14ac:dyDescent="0.35">
      <c r="A240" s="14" t="s">
        <v>101</v>
      </c>
      <c r="B240" s="8" t="s">
        <v>395</v>
      </c>
      <c r="C240" s="7">
        <v>56112102</v>
      </c>
      <c r="D240" s="7" t="s">
        <v>298</v>
      </c>
      <c r="E240" s="21" t="s">
        <v>297</v>
      </c>
      <c r="F240" s="20" t="s">
        <v>380</v>
      </c>
      <c r="G240" s="18">
        <v>32</v>
      </c>
      <c r="H240" s="19">
        <f>180000+2400000</f>
        <v>2580000</v>
      </c>
      <c r="I240" s="20" t="s">
        <v>127</v>
      </c>
    </row>
    <row r="241" spans="1:9" x14ac:dyDescent="0.35">
      <c r="A241" s="14" t="s">
        <v>101</v>
      </c>
      <c r="B241" s="8" t="s">
        <v>395</v>
      </c>
      <c r="C241" s="7" t="s">
        <v>392</v>
      </c>
      <c r="D241" s="7">
        <v>511117</v>
      </c>
      <c r="E241" s="21" t="s">
        <v>155</v>
      </c>
      <c r="F241" s="20" t="s">
        <v>380</v>
      </c>
      <c r="G241" s="18">
        <v>1</v>
      </c>
      <c r="H241" s="19">
        <v>20000</v>
      </c>
      <c r="I241" s="20" t="s">
        <v>127</v>
      </c>
    </row>
    <row r="242" spans="1:9" x14ac:dyDescent="0.35">
      <c r="A242" s="14" t="s">
        <v>101</v>
      </c>
      <c r="B242" s="8" t="s">
        <v>395</v>
      </c>
      <c r="C242" s="7" t="s">
        <v>392</v>
      </c>
      <c r="D242" s="7">
        <v>511006</v>
      </c>
      <c r="E242" s="21" t="s">
        <v>322</v>
      </c>
      <c r="F242" s="20" t="s">
        <v>380</v>
      </c>
      <c r="G242" s="18">
        <v>1</v>
      </c>
      <c r="H242" s="19">
        <v>60000</v>
      </c>
      <c r="I242" s="20" t="s">
        <v>127</v>
      </c>
    </row>
    <row r="243" spans="1:9" ht="56" x14ac:dyDescent="0.35">
      <c r="A243" s="14" t="s">
        <v>101</v>
      </c>
      <c r="B243" s="8" t="s">
        <v>395</v>
      </c>
      <c r="C243" s="7" t="s">
        <v>392</v>
      </c>
      <c r="D243" s="7" t="s">
        <v>368</v>
      </c>
      <c r="E243" s="21" t="s">
        <v>369</v>
      </c>
      <c r="F243" s="20" t="s">
        <v>380</v>
      </c>
      <c r="G243" s="18">
        <v>1</v>
      </c>
      <c r="H243" s="19">
        <f>100000+200000+270000+345000+1200000+5120000</f>
        <v>7235000</v>
      </c>
      <c r="I243" s="20" t="s">
        <v>127</v>
      </c>
    </row>
    <row r="244" spans="1:9" x14ac:dyDescent="0.35">
      <c r="A244" s="13" t="s">
        <v>102</v>
      </c>
      <c r="B244" s="7"/>
      <c r="C244" s="7"/>
      <c r="D244" s="7"/>
      <c r="E244" s="21"/>
      <c r="F244" s="20"/>
      <c r="G244" s="18"/>
      <c r="H244" s="19"/>
      <c r="I244" s="20"/>
    </row>
    <row r="245" spans="1:9" x14ac:dyDescent="0.35">
      <c r="A245" s="13" t="s">
        <v>103</v>
      </c>
      <c r="B245" s="7"/>
      <c r="C245" s="7"/>
      <c r="D245" s="7"/>
      <c r="E245" s="21"/>
      <c r="F245" s="20"/>
      <c r="G245" s="18"/>
      <c r="H245" s="19"/>
      <c r="I245" s="20"/>
    </row>
    <row r="246" spans="1:9" x14ac:dyDescent="0.35">
      <c r="A246" s="10" t="s">
        <v>104</v>
      </c>
      <c r="B246" s="7" t="s">
        <v>392</v>
      </c>
      <c r="C246" s="7" t="s">
        <v>392</v>
      </c>
      <c r="D246" s="7" t="s">
        <v>392</v>
      </c>
      <c r="E246" s="7" t="s">
        <v>392</v>
      </c>
      <c r="F246" s="7" t="s">
        <v>392</v>
      </c>
      <c r="G246" s="7" t="s">
        <v>392</v>
      </c>
      <c r="H246" s="7" t="s">
        <v>392</v>
      </c>
      <c r="I246" s="7" t="s">
        <v>392</v>
      </c>
    </row>
    <row r="247" spans="1:9" x14ac:dyDescent="0.35">
      <c r="A247" s="10" t="s">
        <v>105</v>
      </c>
      <c r="B247" s="7" t="s">
        <v>392</v>
      </c>
      <c r="C247" s="7" t="s">
        <v>392</v>
      </c>
      <c r="D247" s="7" t="s">
        <v>392</v>
      </c>
      <c r="E247" s="7" t="s">
        <v>392</v>
      </c>
      <c r="F247" s="7" t="s">
        <v>392</v>
      </c>
      <c r="G247" s="7" t="s">
        <v>392</v>
      </c>
      <c r="H247" s="7" t="s">
        <v>392</v>
      </c>
      <c r="I247" s="7" t="s">
        <v>392</v>
      </c>
    </row>
    <row r="248" spans="1:9" ht="28" x14ac:dyDescent="0.35">
      <c r="A248" s="14" t="s">
        <v>106</v>
      </c>
      <c r="B248" s="8" t="s">
        <v>395</v>
      </c>
      <c r="C248" s="7">
        <v>45111609</v>
      </c>
      <c r="D248" s="7">
        <v>511053</v>
      </c>
      <c r="E248" s="21" t="s">
        <v>360</v>
      </c>
      <c r="F248" s="20" t="s">
        <v>380</v>
      </c>
      <c r="G248" s="18">
        <v>2</v>
      </c>
      <c r="H248" s="19">
        <f>1400000+700000+950000</f>
        <v>3050000</v>
      </c>
      <c r="I248" s="20" t="s">
        <v>127</v>
      </c>
    </row>
    <row r="249" spans="1:9" x14ac:dyDescent="0.35">
      <c r="A249" s="10" t="s">
        <v>107</v>
      </c>
      <c r="B249" s="8" t="s">
        <v>395</v>
      </c>
      <c r="C249" s="7" t="s">
        <v>392</v>
      </c>
      <c r="D249" s="7">
        <v>511045</v>
      </c>
      <c r="E249" s="21" t="s">
        <v>359</v>
      </c>
      <c r="F249" s="20" t="s">
        <v>380</v>
      </c>
      <c r="G249" s="18">
        <v>1</v>
      </c>
      <c r="H249" s="19">
        <v>2000000</v>
      </c>
      <c r="I249" s="20" t="s">
        <v>127</v>
      </c>
    </row>
    <row r="250" spans="1:9" ht="31" x14ac:dyDescent="0.35">
      <c r="A250" s="14" t="s">
        <v>108</v>
      </c>
      <c r="B250" s="8" t="s">
        <v>395</v>
      </c>
      <c r="C250" s="7">
        <v>43211503</v>
      </c>
      <c r="D250" s="7" t="s">
        <v>358</v>
      </c>
      <c r="E250" s="21" t="s">
        <v>156</v>
      </c>
      <c r="F250" s="20" t="s">
        <v>380</v>
      </c>
      <c r="G250" s="18">
        <v>13</v>
      </c>
      <c r="H250" s="19">
        <f>1000000+1400000+1500000+3000000+720000+2880000+1500000+3600000</f>
        <v>15600000</v>
      </c>
      <c r="I250" s="20" t="s">
        <v>127</v>
      </c>
    </row>
    <row r="251" spans="1:9" x14ac:dyDescent="0.35">
      <c r="A251" s="14" t="s">
        <v>108</v>
      </c>
      <c r="B251" s="8" t="s">
        <v>395</v>
      </c>
      <c r="C251" s="7">
        <v>43211509</v>
      </c>
      <c r="D251" s="7">
        <v>511118</v>
      </c>
      <c r="E251" s="21" t="s">
        <v>271</v>
      </c>
      <c r="F251" s="20" t="s">
        <v>380</v>
      </c>
      <c r="G251" s="18">
        <v>1</v>
      </c>
      <c r="H251" s="19">
        <v>1139400</v>
      </c>
      <c r="I251" s="20" t="s">
        <v>127</v>
      </c>
    </row>
    <row r="252" spans="1:9" x14ac:dyDescent="0.35">
      <c r="A252" s="12" t="s">
        <v>109</v>
      </c>
      <c r="B252" s="7" t="s">
        <v>392</v>
      </c>
      <c r="C252" s="7" t="s">
        <v>392</v>
      </c>
      <c r="D252" s="7" t="s">
        <v>392</v>
      </c>
      <c r="E252" s="7" t="s">
        <v>392</v>
      </c>
      <c r="F252" s="7" t="s">
        <v>392</v>
      </c>
      <c r="G252" s="7" t="s">
        <v>392</v>
      </c>
      <c r="H252" s="7" t="s">
        <v>392</v>
      </c>
      <c r="I252" s="7" t="s">
        <v>392</v>
      </c>
    </row>
    <row r="253" spans="1:9" x14ac:dyDescent="0.35">
      <c r="A253" s="12" t="s">
        <v>110</v>
      </c>
      <c r="B253" s="7" t="s">
        <v>392</v>
      </c>
      <c r="C253" s="7" t="s">
        <v>392</v>
      </c>
      <c r="D253" s="7" t="s">
        <v>392</v>
      </c>
      <c r="E253" s="7" t="s">
        <v>392</v>
      </c>
      <c r="F253" s="7" t="s">
        <v>392</v>
      </c>
      <c r="G253" s="7" t="s">
        <v>392</v>
      </c>
      <c r="H253" s="7" t="s">
        <v>392</v>
      </c>
      <c r="I253" s="7" t="s">
        <v>392</v>
      </c>
    </row>
    <row r="254" spans="1:9" x14ac:dyDescent="0.35">
      <c r="A254" s="12" t="s">
        <v>111</v>
      </c>
      <c r="B254" s="8" t="s">
        <v>395</v>
      </c>
      <c r="C254" s="7" t="s">
        <v>392</v>
      </c>
      <c r="D254" s="7">
        <v>511045</v>
      </c>
      <c r="E254" s="21" t="s">
        <v>357</v>
      </c>
      <c r="F254" s="20" t="s">
        <v>380</v>
      </c>
      <c r="G254" s="18">
        <v>1</v>
      </c>
      <c r="H254" s="19">
        <f>500000+2100000</f>
        <v>2600000</v>
      </c>
      <c r="I254" s="20" t="s">
        <v>127</v>
      </c>
    </row>
    <row r="255" spans="1:9" x14ac:dyDescent="0.35">
      <c r="A255" s="13" t="s">
        <v>112</v>
      </c>
      <c r="B255" s="7"/>
      <c r="C255" s="7"/>
      <c r="D255" s="7"/>
      <c r="E255" s="21"/>
      <c r="F255" s="20"/>
      <c r="G255" s="18"/>
      <c r="H255" s="19"/>
      <c r="I255" s="20"/>
    </row>
    <row r="256" spans="1:9" x14ac:dyDescent="0.35">
      <c r="A256" s="15" t="s">
        <v>113</v>
      </c>
      <c r="B256" s="8" t="s">
        <v>395</v>
      </c>
      <c r="C256" s="7" t="s">
        <v>392</v>
      </c>
      <c r="D256" s="7">
        <v>511045</v>
      </c>
      <c r="E256" s="21" t="s">
        <v>356</v>
      </c>
      <c r="F256" s="20" t="s">
        <v>380</v>
      </c>
      <c r="G256" s="18">
        <v>12</v>
      </c>
      <c r="H256" s="19">
        <v>3000000</v>
      </c>
      <c r="I256" s="20" t="s">
        <v>127</v>
      </c>
    </row>
    <row r="257" spans="1:9" x14ac:dyDescent="0.35">
      <c r="A257" s="15" t="s">
        <v>113</v>
      </c>
      <c r="B257" s="8" t="s">
        <v>395</v>
      </c>
      <c r="C257" s="7">
        <v>43231512</v>
      </c>
      <c r="D257" s="7">
        <v>511118</v>
      </c>
      <c r="E257" s="21" t="s">
        <v>272</v>
      </c>
      <c r="F257" s="20" t="s">
        <v>380</v>
      </c>
      <c r="G257" s="18">
        <v>1</v>
      </c>
      <c r="H257" s="19">
        <f>390000+390000</f>
        <v>780000</v>
      </c>
      <c r="I257" s="20" t="s">
        <v>127</v>
      </c>
    </row>
    <row r="258" spans="1:9" x14ac:dyDescent="0.35">
      <c r="A258" s="15" t="s">
        <v>113</v>
      </c>
      <c r="B258" s="8" t="s">
        <v>395</v>
      </c>
      <c r="C258" s="7">
        <v>43231512</v>
      </c>
      <c r="D258" s="7">
        <v>511118</v>
      </c>
      <c r="E258" s="21" t="s">
        <v>273</v>
      </c>
      <c r="F258" s="20" t="s">
        <v>380</v>
      </c>
      <c r="G258" s="18">
        <v>1</v>
      </c>
      <c r="H258" s="19">
        <v>660000</v>
      </c>
      <c r="I258" s="20" t="s">
        <v>127</v>
      </c>
    </row>
    <row r="259" spans="1:9" x14ac:dyDescent="0.35">
      <c r="A259" s="15" t="s">
        <v>113</v>
      </c>
      <c r="B259" s="8" t="s">
        <v>395</v>
      </c>
      <c r="C259" s="7">
        <v>43231512</v>
      </c>
      <c r="D259" s="7">
        <v>511118</v>
      </c>
      <c r="E259" s="21" t="s">
        <v>274</v>
      </c>
      <c r="F259" s="20" t="s">
        <v>380</v>
      </c>
      <c r="G259" s="18">
        <v>1</v>
      </c>
      <c r="H259" s="19">
        <v>90000</v>
      </c>
      <c r="I259" s="20" t="s">
        <v>127</v>
      </c>
    </row>
    <row r="260" spans="1:9" ht="28" x14ac:dyDescent="0.35">
      <c r="A260" s="15" t="s">
        <v>113</v>
      </c>
      <c r="B260" s="8" t="s">
        <v>395</v>
      </c>
      <c r="C260" s="7">
        <v>43231512</v>
      </c>
      <c r="D260" s="7">
        <v>511053</v>
      </c>
      <c r="E260" s="21" t="s">
        <v>275</v>
      </c>
      <c r="F260" s="20" t="s">
        <v>380</v>
      </c>
      <c r="G260" s="18">
        <v>1</v>
      </c>
      <c r="H260" s="19">
        <v>22000000</v>
      </c>
      <c r="I260" s="20" t="s">
        <v>127</v>
      </c>
    </row>
    <row r="261" spans="1:9" ht="42" x14ac:dyDescent="0.35">
      <c r="A261" s="15" t="s">
        <v>113</v>
      </c>
      <c r="B261" s="8" t="s">
        <v>395</v>
      </c>
      <c r="C261" s="7">
        <v>43231512</v>
      </c>
      <c r="D261" s="7">
        <v>511053</v>
      </c>
      <c r="E261" s="21" t="s">
        <v>276</v>
      </c>
      <c r="F261" s="20" t="s">
        <v>380</v>
      </c>
      <c r="G261" s="18">
        <v>1</v>
      </c>
      <c r="H261" s="19">
        <v>69000000</v>
      </c>
      <c r="I261" s="20" t="s">
        <v>127</v>
      </c>
    </row>
    <row r="262" spans="1:9" x14ac:dyDescent="0.35">
      <c r="A262" s="15" t="s">
        <v>113</v>
      </c>
      <c r="B262" s="8" t="s">
        <v>395</v>
      </c>
      <c r="C262" s="7">
        <v>43231512</v>
      </c>
      <c r="D262" s="7">
        <v>511061</v>
      </c>
      <c r="E262" s="21" t="s">
        <v>277</v>
      </c>
      <c r="F262" s="20" t="s">
        <v>380</v>
      </c>
      <c r="G262" s="18">
        <v>1</v>
      </c>
      <c r="H262" s="19">
        <v>826000</v>
      </c>
      <c r="I262" s="20" t="s">
        <v>127</v>
      </c>
    </row>
    <row r="263" spans="1:9" x14ac:dyDescent="0.35">
      <c r="A263" s="15" t="s">
        <v>113</v>
      </c>
      <c r="B263" s="8" t="s">
        <v>395</v>
      </c>
      <c r="C263" s="7">
        <v>43231512</v>
      </c>
      <c r="D263" s="7">
        <v>511061</v>
      </c>
      <c r="E263" s="21" t="s">
        <v>278</v>
      </c>
      <c r="F263" s="20" t="s">
        <v>380</v>
      </c>
      <c r="G263" s="18">
        <v>1</v>
      </c>
      <c r="H263" s="19">
        <v>2124000</v>
      </c>
      <c r="I263" s="20" t="s">
        <v>127</v>
      </c>
    </row>
    <row r="264" spans="1:9" x14ac:dyDescent="0.35">
      <c r="A264" s="15" t="s">
        <v>113</v>
      </c>
      <c r="B264" s="8" t="s">
        <v>395</v>
      </c>
      <c r="C264" s="7">
        <v>43231512</v>
      </c>
      <c r="D264" s="7">
        <v>511007</v>
      </c>
      <c r="E264" s="21" t="s">
        <v>279</v>
      </c>
      <c r="F264" s="20" t="s">
        <v>380</v>
      </c>
      <c r="G264" s="18">
        <v>1</v>
      </c>
      <c r="H264" s="19">
        <v>37410000</v>
      </c>
      <c r="I264" s="20" t="s">
        <v>127</v>
      </c>
    </row>
    <row r="265" spans="1:9" x14ac:dyDescent="0.35">
      <c r="A265" s="15" t="s">
        <v>113</v>
      </c>
      <c r="B265" s="8" t="s">
        <v>395</v>
      </c>
      <c r="C265" s="7">
        <v>43231512</v>
      </c>
      <c r="D265" s="7">
        <v>511053</v>
      </c>
      <c r="E265" s="21" t="s">
        <v>280</v>
      </c>
      <c r="F265" s="20" t="s">
        <v>380</v>
      </c>
      <c r="G265" s="18">
        <v>1</v>
      </c>
      <c r="H265" s="19">
        <v>162000</v>
      </c>
      <c r="I265" s="20" t="s">
        <v>127</v>
      </c>
    </row>
    <row r="266" spans="1:9" ht="28" x14ac:dyDescent="0.35">
      <c r="A266" s="15" t="s">
        <v>113</v>
      </c>
      <c r="B266" s="8" t="s">
        <v>395</v>
      </c>
      <c r="C266" s="7">
        <v>43231512</v>
      </c>
      <c r="D266" s="7">
        <v>511117</v>
      </c>
      <c r="E266" s="21" t="s">
        <v>157</v>
      </c>
      <c r="F266" s="20" t="s">
        <v>380</v>
      </c>
      <c r="G266" s="18">
        <v>1</v>
      </c>
      <c r="H266" s="19">
        <v>600000</v>
      </c>
      <c r="I266" s="20" t="s">
        <v>127</v>
      </c>
    </row>
    <row r="267" spans="1:9" x14ac:dyDescent="0.35">
      <c r="A267" s="15" t="s">
        <v>113</v>
      </c>
      <c r="B267" s="8" t="s">
        <v>395</v>
      </c>
      <c r="C267" s="7">
        <v>43231512</v>
      </c>
      <c r="D267" s="7">
        <v>511117</v>
      </c>
      <c r="E267" s="21" t="s">
        <v>158</v>
      </c>
      <c r="F267" s="20" t="s">
        <v>380</v>
      </c>
      <c r="G267" s="18">
        <v>1</v>
      </c>
      <c r="H267" s="19">
        <v>5760000</v>
      </c>
      <c r="I267" s="20" t="s">
        <v>127</v>
      </c>
    </row>
    <row r="268" spans="1:9" x14ac:dyDescent="0.35">
      <c r="A268" s="15" t="s">
        <v>113</v>
      </c>
      <c r="B268" s="8" t="s">
        <v>395</v>
      </c>
      <c r="C268" s="7">
        <v>43231512</v>
      </c>
      <c r="D268" s="7">
        <v>511117</v>
      </c>
      <c r="E268" s="21" t="s">
        <v>159</v>
      </c>
      <c r="F268" s="20" t="s">
        <v>380</v>
      </c>
      <c r="G268" s="18">
        <v>6</v>
      </c>
      <c r="H268" s="19">
        <v>1908000</v>
      </c>
      <c r="I268" s="20" t="s">
        <v>127</v>
      </c>
    </row>
    <row r="269" spans="1:9" ht="28" x14ac:dyDescent="0.35">
      <c r="A269" s="15" t="s">
        <v>113</v>
      </c>
      <c r="B269" s="8" t="s">
        <v>395</v>
      </c>
      <c r="C269" s="7" t="s">
        <v>195</v>
      </c>
      <c r="D269" s="7">
        <v>511086</v>
      </c>
      <c r="E269" s="21" t="s">
        <v>196</v>
      </c>
      <c r="F269" s="20" t="s">
        <v>380</v>
      </c>
      <c r="G269" s="18">
        <v>12</v>
      </c>
      <c r="H269" s="19">
        <v>1440000</v>
      </c>
      <c r="I269" s="20" t="s">
        <v>127</v>
      </c>
    </row>
    <row r="270" spans="1:9" ht="28" x14ac:dyDescent="0.35">
      <c r="A270" s="15" t="s">
        <v>113</v>
      </c>
      <c r="B270" s="8" t="s">
        <v>395</v>
      </c>
      <c r="C270" s="7" t="s">
        <v>195</v>
      </c>
      <c r="D270" s="7">
        <v>511086</v>
      </c>
      <c r="E270" s="21" t="s">
        <v>197</v>
      </c>
      <c r="F270" s="20" t="s">
        <v>380</v>
      </c>
      <c r="G270" s="18">
        <v>12</v>
      </c>
      <c r="H270" s="19">
        <v>600000</v>
      </c>
      <c r="I270" s="20" t="s">
        <v>127</v>
      </c>
    </row>
    <row r="271" spans="1:9" x14ac:dyDescent="0.35">
      <c r="A271" s="15" t="s">
        <v>113</v>
      </c>
      <c r="B271" s="8" t="s">
        <v>395</v>
      </c>
      <c r="C271" s="7" t="s">
        <v>195</v>
      </c>
      <c r="D271" s="7">
        <v>511086</v>
      </c>
      <c r="E271" s="21" t="s">
        <v>198</v>
      </c>
      <c r="F271" s="20" t="s">
        <v>380</v>
      </c>
      <c r="G271" s="18">
        <v>12</v>
      </c>
      <c r="H271" s="19">
        <v>12000000</v>
      </c>
      <c r="I271" s="20" t="s">
        <v>127</v>
      </c>
    </row>
    <row r="272" spans="1:9" ht="28" x14ac:dyDescent="0.35">
      <c r="A272" s="15" t="s">
        <v>113</v>
      </c>
      <c r="B272" s="8" t="s">
        <v>395</v>
      </c>
      <c r="C272" s="7" t="s">
        <v>195</v>
      </c>
      <c r="D272" s="7">
        <v>511086</v>
      </c>
      <c r="E272" s="21" t="s">
        <v>199</v>
      </c>
      <c r="F272" s="20" t="s">
        <v>380</v>
      </c>
      <c r="G272" s="18">
        <v>12</v>
      </c>
      <c r="H272" s="19">
        <v>1440000</v>
      </c>
      <c r="I272" s="20" t="s">
        <v>127</v>
      </c>
    </row>
    <row r="273" spans="1:9" ht="28" x14ac:dyDescent="0.35">
      <c r="A273" s="15" t="s">
        <v>113</v>
      </c>
      <c r="B273" s="8" t="s">
        <v>395</v>
      </c>
      <c r="C273" s="7" t="s">
        <v>195</v>
      </c>
      <c r="D273" s="7">
        <v>511086</v>
      </c>
      <c r="E273" s="21" t="s">
        <v>200</v>
      </c>
      <c r="F273" s="20" t="s">
        <v>380</v>
      </c>
      <c r="G273" s="18">
        <v>12</v>
      </c>
      <c r="H273" s="19">
        <v>96000</v>
      </c>
      <c r="I273" s="20" t="s">
        <v>127</v>
      </c>
    </row>
    <row r="274" spans="1:9" ht="28" x14ac:dyDescent="0.35">
      <c r="A274" s="15" t="s">
        <v>113</v>
      </c>
      <c r="B274" s="8" t="s">
        <v>395</v>
      </c>
      <c r="C274" s="7" t="s">
        <v>195</v>
      </c>
      <c r="D274" s="7">
        <v>511086</v>
      </c>
      <c r="E274" s="21" t="s">
        <v>201</v>
      </c>
      <c r="F274" s="20" t="s">
        <v>380</v>
      </c>
      <c r="G274" s="18">
        <v>12</v>
      </c>
      <c r="H274" s="19">
        <v>3000000</v>
      </c>
      <c r="I274" s="20" t="s">
        <v>127</v>
      </c>
    </row>
    <row r="275" spans="1:9" x14ac:dyDescent="0.35">
      <c r="A275" s="15" t="s">
        <v>113</v>
      </c>
      <c r="B275" s="8" t="s">
        <v>395</v>
      </c>
      <c r="C275" s="7" t="s">
        <v>195</v>
      </c>
      <c r="D275" s="7">
        <v>511086</v>
      </c>
      <c r="E275" s="21" t="s">
        <v>202</v>
      </c>
      <c r="F275" s="20" t="s">
        <v>380</v>
      </c>
      <c r="G275" s="18">
        <v>12</v>
      </c>
      <c r="H275" s="19">
        <v>2640000</v>
      </c>
      <c r="I275" s="20" t="s">
        <v>127</v>
      </c>
    </row>
    <row r="276" spans="1:9" x14ac:dyDescent="0.35">
      <c r="A276" s="15" t="s">
        <v>113</v>
      </c>
      <c r="B276" s="8" t="s">
        <v>395</v>
      </c>
      <c r="C276" s="7" t="s">
        <v>195</v>
      </c>
      <c r="D276" s="7">
        <v>511086</v>
      </c>
      <c r="E276" s="21" t="s">
        <v>203</v>
      </c>
      <c r="F276" s="20" t="s">
        <v>380</v>
      </c>
      <c r="G276" s="18">
        <v>12</v>
      </c>
      <c r="H276" s="19">
        <v>240000</v>
      </c>
      <c r="I276" s="20" t="s">
        <v>127</v>
      </c>
    </row>
    <row r="277" spans="1:9" x14ac:dyDescent="0.35">
      <c r="A277" s="15" t="s">
        <v>113</v>
      </c>
      <c r="B277" s="8" t="s">
        <v>395</v>
      </c>
      <c r="C277" s="7" t="s">
        <v>195</v>
      </c>
      <c r="D277" s="7">
        <v>511086</v>
      </c>
      <c r="E277" s="21" t="s">
        <v>204</v>
      </c>
      <c r="F277" s="20" t="s">
        <v>380</v>
      </c>
      <c r="G277" s="18">
        <v>12</v>
      </c>
      <c r="H277" s="19">
        <v>3300000</v>
      </c>
      <c r="I277" s="20" t="s">
        <v>127</v>
      </c>
    </row>
    <row r="278" spans="1:9" x14ac:dyDescent="0.35">
      <c r="A278" s="15" t="s">
        <v>113</v>
      </c>
      <c r="B278" s="8" t="s">
        <v>395</v>
      </c>
      <c r="C278" s="7" t="s">
        <v>195</v>
      </c>
      <c r="D278" s="7">
        <v>511086</v>
      </c>
      <c r="E278" s="21" t="s">
        <v>205</v>
      </c>
      <c r="F278" s="20" t="s">
        <v>380</v>
      </c>
      <c r="G278" s="18">
        <v>12</v>
      </c>
      <c r="H278" s="19">
        <v>20400000</v>
      </c>
      <c r="I278" s="20" t="s">
        <v>127</v>
      </c>
    </row>
    <row r="279" spans="1:9" ht="28" x14ac:dyDescent="0.35">
      <c r="A279" s="15" t="s">
        <v>113</v>
      </c>
      <c r="B279" s="8" t="s">
        <v>395</v>
      </c>
      <c r="C279" s="7" t="s">
        <v>195</v>
      </c>
      <c r="D279" s="7">
        <v>511086</v>
      </c>
      <c r="E279" s="21" t="s">
        <v>206</v>
      </c>
      <c r="F279" s="20" t="s">
        <v>380</v>
      </c>
      <c r="G279" s="18">
        <v>12</v>
      </c>
      <c r="H279" s="19">
        <v>1800000</v>
      </c>
      <c r="I279" s="20" t="s">
        <v>127</v>
      </c>
    </row>
    <row r="280" spans="1:9" x14ac:dyDescent="0.35">
      <c r="A280" s="15" t="s">
        <v>113</v>
      </c>
      <c r="B280" s="8" t="s">
        <v>395</v>
      </c>
      <c r="C280" s="7" t="s">
        <v>195</v>
      </c>
      <c r="D280" s="7">
        <v>511086</v>
      </c>
      <c r="E280" s="21" t="s">
        <v>207</v>
      </c>
      <c r="F280" s="20" t="s">
        <v>380</v>
      </c>
      <c r="G280" s="18">
        <v>12</v>
      </c>
      <c r="H280" s="19">
        <v>2580000</v>
      </c>
      <c r="I280" s="20" t="s">
        <v>127</v>
      </c>
    </row>
    <row r="281" spans="1:9" ht="28" x14ac:dyDescent="0.35">
      <c r="A281" s="15" t="s">
        <v>113</v>
      </c>
      <c r="B281" s="8" t="s">
        <v>395</v>
      </c>
      <c r="C281" s="7" t="s">
        <v>195</v>
      </c>
      <c r="D281" s="7">
        <v>511086</v>
      </c>
      <c r="E281" s="21" t="s">
        <v>208</v>
      </c>
      <c r="F281" s="20" t="s">
        <v>380</v>
      </c>
      <c r="G281" s="18">
        <v>12</v>
      </c>
      <c r="H281" s="19">
        <v>480000</v>
      </c>
      <c r="I281" s="20" t="s">
        <v>127</v>
      </c>
    </row>
    <row r="282" spans="1:9" ht="28" x14ac:dyDescent="0.35">
      <c r="A282" s="15" t="s">
        <v>113</v>
      </c>
      <c r="B282" s="8" t="s">
        <v>395</v>
      </c>
      <c r="C282" s="7" t="s">
        <v>195</v>
      </c>
      <c r="D282" s="7">
        <v>511086</v>
      </c>
      <c r="E282" s="21" t="s">
        <v>209</v>
      </c>
      <c r="F282" s="20" t="s">
        <v>380</v>
      </c>
      <c r="G282" s="18">
        <v>12</v>
      </c>
      <c r="H282" s="19">
        <v>960000</v>
      </c>
      <c r="I282" s="20" t="s">
        <v>127</v>
      </c>
    </row>
    <row r="283" spans="1:9" x14ac:dyDescent="0.35">
      <c r="A283" s="15" t="s">
        <v>113</v>
      </c>
      <c r="B283" s="8" t="s">
        <v>395</v>
      </c>
      <c r="C283" s="7" t="s">
        <v>195</v>
      </c>
      <c r="D283" s="7">
        <v>511086</v>
      </c>
      <c r="E283" s="21" t="s">
        <v>210</v>
      </c>
      <c r="F283" s="20" t="s">
        <v>380</v>
      </c>
      <c r="G283" s="18">
        <v>12</v>
      </c>
      <c r="H283" s="19">
        <v>99600000</v>
      </c>
      <c r="I283" s="20" t="s">
        <v>127</v>
      </c>
    </row>
    <row r="284" spans="1:9" x14ac:dyDescent="0.35">
      <c r="A284" s="15" t="s">
        <v>113</v>
      </c>
      <c r="B284" s="8" t="s">
        <v>395</v>
      </c>
      <c r="C284" s="7" t="s">
        <v>195</v>
      </c>
      <c r="D284" s="7">
        <v>511086</v>
      </c>
      <c r="E284" s="21" t="s">
        <v>211</v>
      </c>
      <c r="F284" s="20" t="s">
        <v>380</v>
      </c>
      <c r="G284" s="18">
        <v>12</v>
      </c>
      <c r="H284" s="19">
        <v>1920000</v>
      </c>
      <c r="I284" s="20" t="s">
        <v>127</v>
      </c>
    </row>
    <row r="285" spans="1:9" x14ac:dyDescent="0.35">
      <c r="A285" s="15" t="s">
        <v>113</v>
      </c>
      <c r="B285" s="8" t="s">
        <v>395</v>
      </c>
      <c r="C285" s="7" t="s">
        <v>195</v>
      </c>
      <c r="D285" s="7">
        <v>511086</v>
      </c>
      <c r="E285" s="21" t="s">
        <v>212</v>
      </c>
      <c r="F285" s="20" t="s">
        <v>380</v>
      </c>
      <c r="G285" s="18">
        <v>12</v>
      </c>
      <c r="H285" s="19">
        <v>18000</v>
      </c>
      <c r="I285" s="20" t="s">
        <v>127</v>
      </c>
    </row>
    <row r="286" spans="1:9" x14ac:dyDescent="0.35">
      <c r="A286" s="15" t="s">
        <v>113</v>
      </c>
      <c r="B286" s="8" t="s">
        <v>395</v>
      </c>
      <c r="C286" s="7" t="s">
        <v>195</v>
      </c>
      <c r="D286" s="7">
        <v>511157</v>
      </c>
      <c r="E286" s="21" t="s">
        <v>213</v>
      </c>
      <c r="F286" s="20" t="s">
        <v>380</v>
      </c>
      <c r="G286" s="18">
        <v>12</v>
      </c>
      <c r="H286" s="19">
        <v>480000</v>
      </c>
      <c r="I286" s="20" t="s">
        <v>127</v>
      </c>
    </row>
    <row r="287" spans="1:9" x14ac:dyDescent="0.35">
      <c r="A287" s="15" t="s">
        <v>113</v>
      </c>
      <c r="B287" s="8" t="s">
        <v>395</v>
      </c>
      <c r="C287" s="7" t="s">
        <v>195</v>
      </c>
      <c r="D287" s="7">
        <v>511168</v>
      </c>
      <c r="E287" s="21" t="s">
        <v>214</v>
      </c>
      <c r="F287" s="20" t="s">
        <v>380</v>
      </c>
      <c r="G287" s="18">
        <v>12</v>
      </c>
      <c r="H287" s="19">
        <v>20640000</v>
      </c>
      <c r="I287" s="20" t="s">
        <v>127</v>
      </c>
    </row>
    <row r="288" spans="1:9" x14ac:dyDescent="0.35">
      <c r="A288" s="15" t="s">
        <v>113</v>
      </c>
      <c r="B288" s="8" t="s">
        <v>395</v>
      </c>
      <c r="C288" s="7" t="s">
        <v>195</v>
      </c>
      <c r="D288" s="7">
        <v>511086</v>
      </c>
      <c r="E288" s="21" t="s">
        <v>215</v>
      </c>
      <c r="F288" s="20" t="s">
        <v>380</v>
      </c>
      <c r="G288" s="18">
        <v>12</v>
      </c>
      <c r="H288" s="19">
        <v>84000000</v>
      </c>
      <c r="I288" s="20" t="s">
        <v>127</v>
      </c>
    </row>
    <row r="289" spans="1:9" ht="28" x14ac:dyDescent="0.35">
      <c r="A289" s="15" t="s">
        <v>113</v>
      </c>
      <c r="B289" s="8" t="s">
        <v>395</v>
      </c>
      <c r="C289" s="7" t="s">
        <v>195</v>
      </c>
      <c r="D289" s="7">
        <v>511086</v>
      </c>
      <c r="E289" s="21" t="s">
        <v>216</v>
      </c>
      <c r="F289" s="20" t="s">
        <v>380</v>
      </c>
      <c r="G289" s="18">
        <v>12</v>
      </c>
      <c r="H289" s="19">
        <v>24000000</v>
      </c>
      <c r="I289" s="20" t="s">
        <v>127</v>
      </c>
    </row>
    <row r="290" spans="1:9" ht="28" x14ac:dyDescent="0.35">
      <c r="A290" s="15" t="s">
        <v>113</v>
      </c>
      <c r="B290" s="8" t="s">
        <v>395</v>
      </c>
      <c r="C290" s="7" t="s">
        <v>195</v>
      </c>
      <c r="D290" s="7">
        <v>511086</v>
      </c>
      <c r="E290" s="21" t="s">
        <v>217</v>
      </c>
      <c r="F290" s="20" t="s">
        <v>380</v>
      </c>
      <c r="G290" s="18">
        <v>12</v>
      </c>
      <c r="H290" s="19">
        <v>120000000</v>
      </c>
      <c r="I290" s="20" t="s">
        <v>127</v>
      </c>
    </row>
    <row r="291" spans="1:9" ht="28" x14ac:dyDescent="0.35">
      <c r="A291" s="15" t="s">
        <v>113</v>
      </c>
      <c r="B291" s="8" t="s">
        <v>395</v>
      </c>
      <c r="C291" s="7" t="s">
        <v>195</v>
      </c>
      <c r="D291" s="7">
        <v>511086</v>
      </c>
      <c r="E291" s="21" t="s">
        <v>218</v>
      </c>
      <c r="F291" s="20" t="s">
        <v>380</v>
      </c>
      <c r="G291" s="18">
        <v>12</v>
      </c>
      <c r="H291" s="19">
        <v>15000000</v>
      </c>
      <c r="I291" s="20" t="s">
        <v>127</v>
      </c>
    </row>
    <row r="292" spans="1:9" x14ac:dyDescent="0.35">
      <c r="A292" s="15" t="s">
        <v>113</v>
      </c>
      <c r="B292" s="8" t="s">
        <v>395</v>
      </c>
      <c r="C292" s="7" t="s">
        <v>195</v>
      </c>
      <c r="D292" s="7"/>
      <c r="E292" s="21" t="s">
        <v>222</v>
      </c>
      <c r="F292" s="20" t="s">
        <v>380</v>
      </c>
      <c r="G292" s="18">
        <v>1</v>
      </c>
      <c r="H292" s="19">
        <v>80000</v>
      </c>
      <c r="I292" s="20" t="s">
        <v>127</v>
      </c>
    </row>
    <row r="293" spans="1:9" ht="28" x14ac:dyDescent="0.35">
      <c r="A293" s="15" t="s">
        <v>113</v>
      </c>
      <c r="B293" s="8" t="s">
        <v>395</v>
      </c>
      <c r="C293" s="7" t="s">
        <v>195</v>
      </c>
      <c r="D293" s="7">
        <v>511053</v>
      </c>
      <c r="E293" s="21" t="s">
        <v>223</v>
      </c>
      <c r="F293" s="20" t="s">
        <v>380</v>
      </c>
      <c r="G293" s="18">
        <v>1</v>
      </c>
      <c r="H293" s="19">
        <v>200000</v>
      </c>
      <c r="I293" s="20" t="s">
        <v>127</v>
      </c>
    </row>
    <row r="294" spans="1:9" ht="42" x14ac:dyDescent="0.35">
      <c r="A294" s="15" t="s">
        <v>113</v>
      </c>
      <c r="B294" s="8" t="s">
        <v>395</v>
      </c>
      <c r="C294" s="7">
        <v>43231512</v>
      </c>
      <c r="D294" s="7">
        <v>511002</v>
      </c>
      <c r="E294" s="21" t="s">
        <v>131</v>
      </c>
      <c r="F294" s="20" t="s">
        <v>380</v>
      </c>
      <c r="G294" s="18">
        <v>1</v>
      </c>
      <c r="H294" s="19">
        <v>3794400</v>
      </c>
      <c r="I294" s="20" t="s">
        <v>127</v>
      </c>
    </row>
    <row r="295" spans="1:9" ht="273" customHeight="1" x14ac:dyDescent="0.35">
      <c r="A295" s="25" t="s">
        <v>396</v>
      </c>
      <c r="B295" s="25"/>
      <c r="C295" s="25"/>
      <c r="D295" s="25"/>
      <c r="E295" s="25"/>
      <c r="F295" s="25"/>
      <c r="G295" s="25"/>
      <c r="H295" s="25"/>
      <c r="I295" s="25"/>
    </row>
    <row r="296" spans="1:9" x14ac:dyDescent="0.35">
      <c r="A296" s="6"/>
      <c r="B296" s="3"/>
      <c r="D296" s="3"/>
      <c r="F296" s="3"/>
      <c r="G296" s="3"/>
      <c r="H296" s="2"/>
      <c r="I296" s="3"/>
    </row>
    <row r="297" spans="1:9" x14ac:dyDescent="0.35">
      <c r="A297" s="6"/>
      <c r="B297" s="3"/>
      <c r="D297" s="3"/>
      <c r="F297" s="3"/>
      <c r="G297" s="3"/>
      <c r="H297" s="2"/>
      <c r="I297" s="3"/>
    </row>
    <row r="298" spans="1:9" x14ac:dyDescent="0.35">
      <c r="A298" s="6"/>
      <c r="B298" s="3"/>
      <c r="D298" s="3"/>
      <c r="F298" s="3"/>
      <c r="G298" s="3"/>
      <c r="H298" s="2"/>
      <c r="I298" s="3"/>
    </row>
    <row r="299" spans="1:9" x14ac:dyDescent="0.35">
      <c r="A299" s="6"/>
      <c r="B299" s="3"/>
      <c r="D299" s="3"/>
      <c r="F299" s="3"/>
      <c r="G299" s="3"/>
      <c r="H299" s="2"/>
      <c r="I299" s="3"/>
    </row>
    <row r="300" spans="1:9" x14ac:dyDescent="0.35">
      <c r="A300" s="6"/>
      <c r="B300" s="3"/>
      <c r="D300" s="3"/>
      <c r="F300" s="3"/>
      <c r="G300" s="3"/>
      <c r="H300" s="2"/>
      <c r="I300" s="3"/>
    </row>
    <row r="301" spans="1:9" x14ac:dyDescent="0.35">
      <c r="A301" s="6"/>
      <c r="B301" s="3"/>
      <c r="D301" s="3"/>
      <c r="F301" s="3"/>
      <c r="G301" s="3"/>
      <c r="H301" s="2"/>
      <c r="I301" s="3"/>
    </row>
    <row r="302" spans="1:9" x14ac:dyDescent="0.35">
      <c r="A302" s="6"/>
      <c r="B302" s="3"/>
      <c r="D302" s="3"/>
      <c r="F302" s="3"/>
      <c r="G302" s="3"/>
      <c r="H302" s="2"/>
      <c r="I302" s="3"/>
    </row>
    <row r="303" spans="1:9" x14ac:dyDescent="0.35">
      <c r="A303" s="6"/>
      <c r="B303" s="3"/>
      <c r="D303" s="3"/>
      <c r="F303" s="3"/>
      <c r="G303" s="3"/>
      <c r="H303" s="2"/>
      <c r="I303" s="3"/>
    </row>
    <row r="304" spans="1:9" x14ac:dyDescent="0.35">
      <c r="A304" s="6"/>
      <c r="B304" s="3"/>
      <c r="D304" s="3"/>
      <c r="F304" s="3"/>
      <c r="G304" s="3"/>
      <c r="H304" s="2"/>
      <c r="I304" s="3"/>
    </row>
    <row r="305" spans="1:9" x14ac:dyDescent="0.35">
      <c r="A305" s="6"/>
      <c r="B305" s="3"/>
      <c r="D305" s="3"/>
      <c r="F305" s="3"/>
      <c r="G305" s="3"/>
      <c r="H305" s="2"/>
      <c r="I305" s="3"/>
    </row>
    <row r="306" spans="1:9" x14ac:dyDescent="0.35">
      <c r="A306" s="6"/>
      <c r="B306" s="3"/>
      <c r="D306" s="3"/>
      <c r="F306" s="3"/>
      <c r="G306" s="3"/>
      <c r="H306" s="2"/>
      <c r="I306" s="3"/>
    </row>
    <row r="307" spans="1:9" x14ac:dyDescent="0.35">
      <c r="A307" s="6"/>
      <c r="B307" s="3"/>
      <c r="D307" s="3"/>
      <c r="F307" s="3"/>
      <c r="G307" s="3"/>
      <c r="H307" s="2"/>
      <c r="I307" s="3"/>
    </row>
    <row r="308" spans="1:9" x14ac:dyDescent="0.35">
      <c r="A308" s="6"/>
      <c r="B308" s="3"/>
      <c r="D308" s="3"/>
      <c r="F308" s="3"/>
      <c r="G308" s="3"/>
      <c r="H308" s="2"/>
      <c r="I308" s="3"/>
    </row>
    <row r="309" spans="1:9" x14ac:dyDescent="0.35">
      <c r="A309" s="6"/>
      <c r="B309" s="3"/>
      <c r="D309" s="3"/>
      <c r="F309" s="3"/>
      <c r="G309" s="3"/>
      <c r="H309" s="2"/>
      <c r="I309" s="3"/>
    </row>
    <row r="310" spans="1:9" x14ac:dyDescent="0.35">
      <c r="A310" s="6"/>
      <c r="B310" s="3"/>
      <c r="D310" s="3"/>
      <c r="F310" s="3"/>
      <c r="G310" s="3"/>
      <c r="H310" s="2"/>
      <c r="I310" s="3"/>
    </row>
    <row r="311" spans="1:9" x14ac:dyDescent="0.35">
      <c r="A311" s="6"/>
      <c r="B311" s="3"/>
      <c r="D311" s="3"/>
      <c r="F311" s="3"/>
      <c r="G311" s="3"/>
      <c r="H311" s="2"/>
      <c r="I311" s="3"/>
    </row>
    <row r="312" spans="1:9" x14ac:dyDescent="0.35">
      <c r="A312" s="6"/>
      <c r="B312" s="3"/>
      <c r="D312" s="3"/>
      <c r="F312" s="3"/>
      <c r="G312" s="3"/>
      <c r="H312" s="2"/>
      <c r="I312" s="3"/>
    </row>
    <row r="313" spans="1:9" x14ac:dyDescent="0.35">
      <c r="A313" s="6"/>
      <c r="B313" s="3"/>
      <c r="D313" s="3"/>
      <c r="F313" s="3"/>
      <c r="G313" s="3"/>
      <c r="H313" s="2"/>
      <c r="I313" s="3"/>
    </row>
    <row r="314" spans="1:9" x14ac:dyDescent="0.35">
      <c r="A314" s="6"/>
      <c r="B314" s="3"/>
      <c r="D314" s="3"/>
      <c r="F314" s="3"/>
      <c r="G314" s="3"/>
      <c r="H314" s="2"/>
      <c r="I314" s="3"/>
    </row>
    <row r="315" spans="1:9" x14ac:dyDescent="0.35">
      <c r="A315" s="6"/>
      <c r="B315" s="3"/>
      <c r="D315" s="3"/>
      <c r="F315" s="3"/>
      <c r="G315" s="3"/>
      <c r="H315" s="2"/>
      <c r="I315" s="3"/>
    </row>
  </sheetData>
  <mergeCells count="2">
    <mergeCell ref="A295:I295"/>
    <mergeCell ref="A1:I8"/>
  </mergeCells>
  <phoneticPr fontId="2" type="noConversion"/>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2B3DB547B94E745907C900262443241" ma:contentTypeVersion="11" ma:contentTypeDescription="Create a new document." ma:contentTypeScope="" ma:versionID="6db59175b5126e5899593d6fdc8da3e2">
  <xsd:schema xmlns:xsd="http://www.w3.org/2001/XMLSchema" xmlns:xs="http://www.w3.org/2001/XMLSchema" xmlns:p="http://schemas.microsoft.com/office/2006/metadata/properties" xmlns:ns3="47c25ce8-e509-41d2-8bc6-4034d8f44b8b" xmlns:ns4="0b1a9032-1cd0-4457-840a-b3371d6bf85d" targetNamespace="http://schemas.microsoft.com/office/2006/metadata/properties" ma:root="true" ma:fieldsID="a5ba783553e79b15c781b9d52dab0b0b" ns3:_="" ns4:_="">
    <xsd:import namespace="47c25ce8-e509-41d2-8bc6-4034d8f44b8b"/>
    <xsd:import namespace="0b1a9032-1cd0-4457-840a-b3371d6bf85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c25ce8-e509-41d2-8bc6-4034d8f44b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1a9032-1cd0-4457-840a-b3371d6bf85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93E457-6637-45A9-818B-99978191287F}">
  <ds:schemaRefs>
    <ds:schemaRef ds:uri="http://schemas.microsoft.com/sharepoint/v3/contenttype/forms"/>
  </ds:schemaRefs>
</ds:datastoreItem>
</file>

<file path=customXml/itemProps2.xml><?xml version="1.0" encoding="utf-8"?>
<ds:datastoreItem xmlns:ds="http://schemas.openxmlformats.org/officeDocument/2006/customXml" ds:itemID="{0894B0FD-CE00-4CEB-A3CA-BBEC748E14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c25ce8-e509-41d2-8bc6-4034d8f44b8b"/>
    <ds:schemaRef ds:uri="0b1a9032-1cd0-4457-840a-b3371d6bf8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1E5645-FA8C-42D0-B577-AC6A060D9A99}">
  <ds:schemaRefs>
    <ds:schemaRef ds:uri="http://purl.org/dc/terms/"/>
    <ds:schemaRef ds:uri="47c25ce8-e509-41d2-8bc6-4034d8f44b8b"/>
    <ds:schemaRef ds:uri="http://www.w3.org/XML/1998/namespac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0b1a9032-1cd0-4457-840a-b3371d6bf85d"/>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Compras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Cristhian Lorenzo Viales Chaves - IS</dc:creator>
  <cp:lastModifiedBy>Cristhian Lorenzo Viales Chaves</cp:lastModifiedBy>
  <dcterms:created xsi:type="dcterms:W3CDTF">2019-11-04T22:05:39Z</dcterms:created>
  <dcterms:modified xsi:type="dcterms:W3CDTF">2022-01-07T22:02:18Z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0x01010032B3DB547B94E745907C900262443241</vt:lpwstr>
  </property>
</Properties>
</file>